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4F15F105-0F34-41DA-9CB8-02F691F588EE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ACT!$A$1:$E$223</definedName>
    <definedName name="_xlnm.Print_Area" localSheetId="2">ESF!$A$1:$H$182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<sst xmlns="http://schemas.openxmlformats.org/spreadsheetml/2006/main" count="902" uniqueCount="611">
  <si>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</si>
  <si>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</si>
  <si>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</si>
  <si>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</si>
  <si>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</si>
  <si>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</si>
  <si>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</si>
  <si>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</si>
  <si>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</si>
  <si>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</si>
  <si>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</si>
  <si>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</si>
  <si>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</si>
  <si>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</si>
  <si>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</si>
  <si>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</si>
  <si>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</si>
  <si>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</si>
  <si>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</si>
  <si>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</si>
  <si>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</si>
  <si>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</si>
  <si>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</si>
  <si>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</si>
  <si>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</si>
  <si>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</si>
  <si>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</si>
  <si>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</si>
  <si>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</si>
  <si>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</si>
  <si>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</si>
  <si>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</si>
  <si>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</si>
  <si>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</si>
  <si>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</si>
  <si>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</si>
  <si>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</si>
  <si>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</si>
  <si>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</si>
  <si>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</si>
  <si>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</si>
  <si>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</si>
  <si>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</si>
  <si>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</si>
  <si>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</si>
  <si>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</si>
  <si>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</si>
  <si>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</si>
  <si>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</si>
  <si>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</si>
  <si>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</si>
  <si>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</si>
  <si>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</si>
  <si>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</si>
  <si>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</si>
  <si>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</si>
  <si>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</si>
  <si>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</si>
  <si>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</si>
  <si>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</si>
  <si>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</si>
  <si>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</si>
  <si>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</si>
  <si>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</si>
  <si>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</si>
  <si>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</si>
  <si>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</si>
  <si>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</si>
  <si>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</si>
  <si>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</si>
  <si>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</si>
  <si>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</si>
  <si>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</si>
  <si>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</si>
  <si>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</si>
  <si>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</si>
  <si>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</si>
  <si>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</si>
  <si>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</si>
  <si>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</si>
  <si>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</si>
  <si>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</si>
  <si>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</si>
  <si>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</si>
  <si>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</si>
  <si>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</si>
  <si>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</si>
  <si>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</si>
  <si>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</si>
  <si>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</si>
  <si>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</si>
  <si>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</si>
  <si>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</si>
  <si>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</si>
  <si>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</si>
  <si>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</si>
  <si>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</si>
  <si>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</si>
  <si>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</si>
  <si>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</si>
  <si>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</si>
  <si>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</si>
  <si>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</si>
  <si>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</si>
  <si>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</si>
  <si>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</si>
  <si>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</si>
  <si>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</si>
  <si>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</si>
  <si>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</si>
  <si>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</si>
  <si>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</si>
  <si>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</si>
  <si>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</si>
  <si>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</si>
  <si>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</si>
  <si>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</si>
  <si>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</si>
  <si>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</si>
  <si>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</si>
  <si>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</si>
  <si>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</si>
  <si>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</si>
  <si>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</si>
  <si>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</si>
  <si>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</si>
  <si>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</si>
  <si>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</si>
  <si>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</si>
  <si>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</si>
  <si>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</si>
  <si>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</si>
  <si>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</si>
  <si>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</si>
  <si>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</si>
  <si>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</si>
  <si>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</si>
  <si>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</si>
  <si>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</si>
  <si>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</si>
  <si>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</si>
  <si>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</si>
  <si>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</si>
  <si>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</si>
  <si>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</si>
  <si>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</si>
  <si>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</si>
  <si>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</si>
  <si>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</si>
  <si>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</si>
  <si>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</si>
  <si>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</si>
  <si>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</si>
  <si>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</si>
  <si>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</si>
  <si>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</si>
  <si>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</si>
  <si>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</si>
  <si>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</si>
  <si>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</si>
  <si>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</si>
  <si>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</si>
  <si>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</si>
  <si>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</si>
  <si>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</si>
  <si>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</si>
  <si>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</si>
  <si>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</si>
  <si>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</si>
  <si>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</si>
  <si>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</si>
  <si>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</si>
  <si>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</si>
  <si>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</si>
  <si>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</si>
  <si>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</si>
  <si>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</si>
  <si>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</si>
  <si>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</si>
  <si>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</si>
  <si>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</si>
  <si>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</si>
  <si>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</si>
  <si>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</si>
  <si>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</si>
  <si>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</si>
  <si>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</si>
  <si>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</si>
  <si>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</si>
  <si>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</si>
  <si>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</si>
  <si>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</si>
  <si>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</si>
  <si>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</si>
  <si>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</si>
  <si>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</si>
  <si>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</si>
  <si>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</si>
  <si>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</si>
  <si>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</si>
  <si>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</si>
  <si>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</si>
  <si>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</si>
  <si>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</si>
  <si>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</si>
  <si>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</si>
  <si>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</si>
  <si>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</si>
  <si>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</si>
  <si>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</si>
  <si>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</si>
  <si>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</si>
  <si>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</si>
  <si>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</si>
  <si>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</si>
  <si>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</si>
  <si>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</si>
  <si>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</si>
  <si>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</si>
  <si>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</si>
  <si>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</si>
  <si>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</si>
  <si>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</si>
  <si>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</si>
  <si>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</si>
  <si>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</si>
  <si>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</si>
  <si>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</si>
  <si>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</si>
  <si>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</si>
  <si>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</si>
  <si>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</si>
  <si>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</si>
  <si>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</si>
  <si>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</si>
  <si>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</si>
  <si>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</si>
  <si>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</si>
  <si>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</si>
  <si>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</si>
  <si>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</si>
  <si>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</si>
  <si>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</si>
  <si>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</si>
  <si>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</si>
  <si>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</si>
  <si>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</si>
  <si>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</si>
  <si>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</si>
  <si>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</si>
  <si>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</si>
  <si>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</si>
  <si>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</si>
  <si>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</si>
  <si>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</si>
  <si>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</si>
  <si>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</si>
  <si>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</si>
  <si>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</si>
  <si>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</si>
  <si>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</si>
  <si>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</si>
  <si>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</si>
  <si>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</si>
  <si>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</si>
  <si>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</si>
  <si>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</si>
  <si>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</si>
  <si>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</si>
  <si>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</si>
  <si>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</si>
  <si>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</si>
  <si>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</si>
  <si>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</si>
  <si>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</si>
  <si>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</si>
  <si>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</si>
  <si>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</si>
  <si>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</si>
  <si>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</si>
  <si>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</si>
  <si>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</si>
  <si>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</si>
  <si>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</si>
  <si>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</si>
  <si>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</si>
  <si>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</si>
  <si>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</si>
  <si>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</si>
  <si>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</si>
  <si>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</si>
  <si>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</si>
  <si>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</si>
  <si>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</si>
  <si>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</si>
  <si>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</si>
  <si>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</si>
  <si>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</si>
  <si>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</si>
  <si>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</si>
  <si>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</si>
  <si>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</si>
  <si>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</si>
  <si>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</si>
  <si>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</si>
  <si>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</si>
  <si>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</si>
  <si>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</si>
  <si>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</si>
  <si>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</si>
  <si>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</si>
  <si>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</si>
  <si>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</si>
  <si>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</si>
  <si>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</si>
  <si>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</si>
  <si>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</si>
  <si>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</si>
  <si>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</si>
  <si>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</si>
  <si>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</si>
  <si>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</si>
  <si>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</si>
  <si>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</si>
  <si>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</si>
  <si>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</si>
  <si>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</si>
  <si>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</si>
  <si>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</si>
  <si>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</si>
  <si>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</si>
  <si>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</si>
  <si>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</si>
  <si>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</si>
  <si>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</si>
  <si>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</si>
  <si>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</si>
  <si>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</si>
  <si>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</si>
  <si>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</si>
  <si>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</si>
  <si>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</si>
  <si>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</si>
  <si>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</si>
  <si>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</si>
  <si>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</si>
  <si>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</si>
  <si>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</si>
  <si>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</si>
  <si>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</si>
  <si>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</si>
  <si>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</si>
  <si>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</si>
  <si>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</si>
  <si>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</si>
  <si>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</si>
  <si>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</si>
  <si>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</si>
  <si>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</si>
  <si>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</si>
  <si>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</si>
  <si>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</si>
  <si>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</si>
  <si>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</si>
  <si>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</si>
  <si>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</si>
  <si>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</si>
  <si>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</si>
  <si>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</si>
  <si>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</si>
  <si>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</si>
  <si>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</si>
  <si>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</si>
  <si>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</si>
  <si>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</si>
  <si>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</si>
  <si>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</si>
  <si>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</si>
  <si>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</si>
  <si>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</si>
  <si>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</si>
  <si>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</si>
  <si>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</si>
  <si>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</si>
  <si>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</si>
  <si>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</si>
  <si>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</si>
  <si>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</si>
  <si>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</si>
  <si>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</si>
  <si>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</si>
  <si>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</si>
  <si>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</si>
  <si>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</si>
  <si>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</si>
  <si>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</si>
  <si>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</si>
  <si>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</si>
  <si>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</si>
  <si>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</si>
  <si>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</si>
  <si>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</si>
  <si>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</si>
  <si>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</si>
  <si>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</si>
  <si>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</si>
  <si>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</si>
  <si>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</si>
  <si>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</si>
  <si>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</si>
  <si>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</si>
  <si>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</si>
  <si>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</si>
  <si>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</si>
  <si>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</si>
  <si>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</si>
  <si>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</si>
  <si>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</si>
  <si>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</si>
  <si>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</si>
  <si>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</si>
  <si>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</si>
  <si>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</si>
  <si>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</si>
  <si>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</si>
  <si>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</si>
  <si>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</si>
  <si>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</si>
  <si>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</si>
  <si>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</si>
  <si>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</si>
  <si>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</si>
  <si>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</si>
  <si>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</si>
  <si>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</si>
  <si>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</si>
  <si>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</si>
  <si>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</si>
  <si>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</si>
  <si>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</si>
  <si>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</si>
  <si>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</si>
  <si>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</si>
  <si>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</si>
  <si>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</si>
  <si>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</si>
  <si>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</si>
  <si>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</si>
  <si>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</si>
  <si>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</si>
  <si>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</si>
  <si>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</si>
  <si>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</si>
  <si>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</si>
  <si>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</si>
  <si>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</si>
  <si>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</si>
  <si>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</si>
  <si>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</si>
  <si>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</si>
  <si>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</si>
  <si>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</si>
  <si>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</si>
  <si>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</si>
  <si>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</si>
  <si>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</si>
  <si>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</si>
  <si>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</si>
  <si>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</si>
  <si>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</si>
  <si>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</si>
  <si>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</si>
  <si>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</si>
  <si>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</si>
  <si>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</si>
  <si>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</si>
  <si>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</si>
  <si>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</si>
  <si>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</si>
  <si>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</si>
  <si>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</si>
  <si>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</si>
  <si>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</si>
  <si>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</si>
  <si>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</si>
  <si>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</si>
  <si>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</si>
  <si>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</si>
  <si>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</si>
  <si>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</si>
  <si>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</si>
  <si>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</si>
  <si>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</si>
  <si>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</si>
  <si>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</si>
  <si>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</si>
  <si>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</si>
  <si>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</si>
  <si>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</si>
  <si>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</si>
  <si>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</si>
  <si>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</si>
  <si>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</si>
  <si>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</si>
  <si>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</si>
  <si>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</si>
  <si>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</si>
  <si>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</si>
  <si>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</si>
  <si>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</si>
  <si>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</si>
  <si>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</si>
  <si>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</si>
  <si>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</si>
  <si>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</si>
  <si>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</si>
  <si>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</si>
  <si>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</si>
  <si>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</si>
  <si>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</si>
  <si>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</si>
  <si>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</si>
  <si>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</si>
  <si>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</si>
  <si>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</si>
  <si>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</si>
  <si>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</si>
  <si>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</si>
  <si>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</si>
  <si>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</si>
  <si>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</si>
  <si>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</si>
  <si>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</si>
  <si>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</si>
  <si>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</si>
  <si>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</si>
  <si>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</si>
  <si>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</si>
  <si>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</si>
  <si>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</si>
  <si>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</si>
  <si>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</si>
  <si>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</si>
  <si>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</si>
  <si>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</si>
  <si>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</si>
  <si>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</si>
  <si>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</si>
  <si>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</si>
  <si>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</si>
  <si>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</si>
  <si>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</si>
  <si>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</si>
  <si>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</si>
  <si>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</si>
  <si>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</si>
  <si>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</si>
  <si>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</si>
  <si>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</si>
  <si>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</si>
  <si>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</si>
  <si>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</si>
  <si>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</si>
  <si>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</si>
  <si>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</si>
  <si>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</si>
  <si>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</si>
  <si>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</si>
  <si>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</si>
  <si>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</si>
  <si>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</si>
  <si>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</si>
  <si>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</si>
  <si>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</si>
  <si>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</si>
  <si>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</si>
  <si>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</si>
  <si>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</si>
  <si>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</si>
  <si>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</si>
  <si>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</si>
  <si>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</si>
  <si>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</si>
  <si>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</si>
  <si>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</si>
  <si>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</si>
  <si>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</si>
  <si>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</si>
  <si>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</si>
  <si>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</si>
  <si>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</si>
  <si>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</si>
  <si>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</si>
  <si>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</si>
  <si>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</si>
  <si>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</si>
  <si>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Acámbaro, Guanajuato</t>
  </si>
  <si>
    <t>Del 1 de Enero al 31 de Diciembre de 2025</t>
  </si>
  <si>
    <t xml:space="preserve">   _______________________________________________</t>
  </si>
  <si>
    <t>Mtra. Yazmin Romero Corral</t>
  </si>
  <si>
    <t>Directora del Sistema Municipal DIF</t>
  </si>
  <si>
    <t xml:space="preserve">  ________________________________________________</t>
  </si>
  <si>
    <t>C.P. Blanca Aurelia Ortega Garcia</t>
  </si>
  <si>
    <t>Subdirectora de Administración y Finanzas SMDIF</t>
  </si>
  <si>
    <t xml:space="preserve">  _______________________________________________________________</t>
  </si>
  <si>
    <t>___________________________________________________</t>
  </si>
  <si>
    <t>C.P. Blanca Aurelia  Ortega Garcia</t>
  </si>
  <si>
    <t xml:space="preserve">   ____________________________________________________</t>
  </si>
  <si>
    <t>_______________________________________________________</t>
  </si>
  <si>
    <t>C.P. Blanca Aurelia Ortega García</t>
  </si>
  <si>
    <t>Subdirectora de 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</si>
</sst>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0" applyFont="1" applyAlignment="1" applyProtection="1">
      <alignment horizontal="center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9" fillId="0" borderId="0" xfId="8" applyFont="1" applyAlignment="1">
      <alignment horizont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60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H40" sqref="H40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0" spans="2:2" x14ac:dyDescent="0.2">
      <c r="B50" s="161"/>
    </row>
    <row r="51" spans="2:2" x14ac:dyDescent="0.2">
      <c r="B51" s="161" t="s">
        <v>598</v>
      </c>
    </row>
    <row r="52" spans="2:2" x14ac:dyDescent="0.2">
      <c r="B52" s="161" t="s">
        <v>599</v>
      </c>
    </row>
    <row r="53" spans="2:2" x14ac:dyDescent="0.2">
      <c r="B53" s="161" t="s">
        <v>600</v>
      </c>
    </row>
    <row r="54" spans="2:2" x14ac:dyDescent="0.2">
      <c r="B54" s="161"/>
    </row>
    <row r="55" spans="2:2" x14ac:dyDescent="0.2">
      <c r="B55" s="161"/>
    </row>
    <row r="56" spans="2:2" x14ac:dyDescent="0.2">
      <c r="B56" s="161"/>
    </row>
    <row r="57" spans="2:2" x14ac:dyDescent="0.2">
      <c r="B57" s="161"/>
    </row>
    <row r="58" spans="2:2" x14ac:dyDescent="0.2">
      <c r="B58" s="161" t="s">
        <v>601</v>
      </c>
    </row>
    <row r="59" spans="2:2" x14ac:dyDescent="0.2">
      <c r="B59" s="161" t="s">
        <v>602</v>
      </c>
    </row>
    <row r="60" spans="2:2" x14ac:dyDescent="0.2">
      <c r="B60" s="161" t="s">
        <v>603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2"/>
  <sheetViews>
    <sheetView zoomScaleNormal="100" workbookViewId="0">
      <selection sqref="A1:E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5703125" style="14" customWidth="1"/>
    <col min="4" max="4" width="13" style="14" customWidth="1"/>
    <col min="5" max="5" width="17.28515625" style="14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15280636.549999999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2923134.35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2923134.35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2923134.35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12219532.199999999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12219532.199999999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12219532.199999999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137970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137970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137970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13809097.550000001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13325809.700000001</v>
      </c>
      <c r="D95" s="112">
        <f>C95/$C$94</f>
        <v>0.96500221334159531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10326934.23</v>
      </c>
      <c r="D96" s="112">
        <f t="shared" ref="D96:D159" si="0">C96/$C$94</f>
        <v>0.74783556221601166</v>
      </c>
      <c r="E96" s="41"/>
    </row>
    <row r="97" spans="1:5" x14ac:dyDescent="0.2">
      <c r="A97" s="43">
        <v>5111</v>
      </c>
      <c r="B97" s="41" t="s">
        <v>280</v>
      </c>
      <c r="C97" s="141">
        <v>7095962.9800000004</v>
      </c>
      <c r="D97" s="44">
        <f t="shared" si="0"/>
        <v>0.51386145650046477</v>
      </c>
      <c r="E97" s="41"/>
    </row>
    <row r="98" spans="1:5" x14ac:dyDescent="0.2">
      <c r="A98" s="43">
        <v>5112</v>
      </c>
      <c r="B98" s="41" t="s">
        <v>281</v>
      </c>
      <c r="C98" s="141">
        <v>158208</v>
      </c>
      <c r="D98" s="44">
        <f t="shared" si="0"/>
        <v>1.1456795016992257E-2</v>
      </c>
      <c r="E98" s="41"/>
    </row>
    <row r="99" spans="1:5" x14ac:dyDescent="0.2">
      <c r="A99" s="43">
        <v>5113</v>
      </c>
      <c r="B99" s="41" t="s">
        <v>282</v>
      </c>
      <c r="C99" s="141">
        <v>2723209.41</v>
      </c>
      <c r="D99" s="44">
        <f t="shared" si="0"/>
        <v>0.1972040099028774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349553.84</v>
      </c>
      <c r="D101" s="44">
        <f t="shared" si="0"/>
        <v>2.5313300795677268E-2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1141643.7399999998</v>
      </c>
      <c r="D103" s="112">
        <f t="shared" si="0"/>
        <v>8.2673305468828381E-2</v>
      </c>
      <c r="E103" s="41"/>
    </row>
    <row r="104" spans="1:5" x14ac:dyDescent="0.2">
      <c r="A104" s="43">
        <v>5121</v>
      </c>
      <c r="B104" s="41" t="s">
        <v>287</v>
      </c>
      <c r="C104" s="141">
        <v>459643.11</v>
      </c>
      <c r="D104" s="44">
        <f t="shared" si="0"/>
        <v>3.3285528495669146E-2</v>
      </c>
      <c r="E104" s="41"/>
    </row>
    <row r="105" spans="1:5" x14ac:dyDescent="0.2">
      <c r="A105" s="43">
        <v>5122</v>
      </c>
      <c r="B105" s="41" t="s">
        <v>288</v>
      </c>
      <c r="C105" s="141">
        <v>62913.17</v>
      </c>
      <c r="D105" s="44">
        <f t="shared" si="0"/>
        <v>4.5559219038176753E-3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2929.8</v>
      </c>
      <c r="D107" s="44">
        <f t="shared" si="0"/>
        <v>2.1216447993011679E-4</v>
      </c>
      <c r="E107" s="41"/>
    </row>
    <row r="108" spans="1:5" x14ac:dyDescent="0.2">
      <c r="A108" s="43">
        <v>5125</v>
      </c>
      <c r="B108" s="41" t="s">
        <v>291</v>
      </c>
      <c r="C108" s="141">
        <v>72913.210000000006</v>
      </c>
      <c r="D108" s="44">
        <f t="shared" si="0"/>
        <v>5.2800850841987134E-3</v>
      </c>
      <c r="E108" s="41"/>
    </row>
    <row r="109" spans="1:5" x14ac:dyDescent="0.2">
      <c r="A109" s="43">
        <v>5126</v>
      </c>
      <c r="B109" s="41" t="s">
        <v>292</v>
      </c>
      <c r="C109" s="141">
        <v>371307.84</v>
      </c>
      <c r="D109" s="44">
        <f t="shared" si="0"/>
        <v>2.6888639076925052E-2</v>
      </c>
      <c r="E109" s="41"/>
    </row>
    <row r="110" spans="1:5" x14ac:dyDescent="0.2">
      <c r="A110" s="43">
        <v>5127</v>
      </c>
      <c r="B110" s="41" t="s">
        <v>293</v>
      </c>
      <c r="C110" s="141">
        <v>40136</v>
      </c>
      <c r="D110" s="44">
        <f t="shared" si="0"/>
        <v>2.9064897148184748E-3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131800.60999999999</v>
      </c>
      <c r="D112" s="44">
        <f t="shared" si="0"/>
        <v>9.5444767134692295E-3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1857231.73</v>
      </c>
      <c r="D113" s="112">
        <f t="shared" si="0"/>
        <v>0.13449334565675508</v>
      </c>
      <c r="E113" s="41"/>
    </row>
    <row r="114" spans="1:5" x14ac:dyDescent="0.2">
      <c r="A114" s="43">
        <v>5131</v>
      </c>
      <c r="B114" s="41" t="s">
        <v>297</v>
      </c>
      <c r="C114" s="141">
        <v>216109.49</v>
      </c>
      <c r="D114" s="44">
        <f t="shared" si="0"/>
        <v>1.5649790959728571E-2</v>
      </c>
      <c r="E114" s="41"/>
    </row>
    <row r="115" spans="1:5" x14ac:dyDescent="0.2">
      <c r="A115" s="43">
        <v>5132</v>
      </c>
      <c r="B115" s="41" t="s">
        <v>298</v>
      </c>
      <c r="C115" s="141">
        <v>25975</v>
      </c>
      <c r="D115" s="44">
        <f t="shared" si="0"/>
        <v>1.8810063370143981E-3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141937.32999999999</v>
      </c>
      <c r="D117" s="44">
        <f t="shared" si="0"/>
        <v>1.0278537716608424E-2</v>
      </c>
      <c r="E117" s="41"/>
    </row>
    <row r="118" spans="1:5" x14ac:dyDescent="0.2">
      <c r="A118" s="43">
        <v>5135</v>
      </c>
      <c r="B118" s="41" t="s">
        <v>301</v>
      </c>
      <c r="C118" s="141">
        <v>460418.89</v>
      </c>
      <c r="D118" s="44">
        <f t="shared" si="0"/>
        <v>3.3341707402161122E-2</v>
      </c>
      <c r="E118" s="41"/>
    </row>
    <row r="119" spans="1:5" x14ac:dyDescent="0.2">
      <c r="A119" s="43">
        <v>5136</v>
      </c>
      <c r="B119" s="41" t="s">
        <v>302</v>
      </c>
      <c r="C119" s="141">
        <v>1618</v>
      </c>
      <c r="D119" s="44">
        <f t="shared" si="0"/>
        <v>1.171691339091163E-4</v>
      </c>
      <c r="E119" s="41"/>
    </row>
    <row r="120" spans="1:5" x14ac:dyDescent="0.2">
      <c r="A120" s="43">
        <v>5137</v>
      </c>
      <c r="B120" s="41" t="s">
        <v>303</v>
      </c>
      <c r="C120" s="141">
        <v>3974.88</v>
      </c>
      <c r="D120" s="44">
        <f t="shared" si="0"/>
        <v>2.8784502286320656E-4</v>
      </c>
      <c r="E120" s="41"/>
    </row>
    <row r="121" spans="1:5" x14ac:dyDescent="0.2">
      <c r="A121" s="43">
        <v>5138</v>
      </c>
      <c r="B121" s="41" t="s">
        <v>304</v>
      </c>
      <c r="C121" s="141">
        <v>778249.14</v>
      </c>
      <c r="D121" s="44">
        <f t="shared" si="0"/>
        <v>5.6357711804273548E-2</v>
      </c>
      <c r="E121" s="41"/>
    </row>
    <row r="122" spans="1:5" x14ac:dyDescent="0.2">
      <c r="A122" s="43">
        <v>5139</v>
      </c>
      <c r="B122" s="41" t="s">
        <v>305</v>
      </c>
      <c r="C122" s="141">
        <v>228949</v>
      </c>
      <c r="D122" s="44">
        <f t="shared" si="0"/>
        <v>1.6579577280196704E-2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120376.93</v>
      </c>
      <c r="D123" s="112">
        <f t="shared" si="0"/>
        <v>8.7172191784538437E-3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120376.93</v>
      </c>
      <c r="D133" s="112">
        <f t="shared" si="0"/>
        <v>8.7172191784538437E-3</v>
      </c>
      <c r="E133" s="41"/>
    </row>
    <row r="134" spans="1:5" x14ac:dyDescent="0.2">
      <c r="A134" s="43">
        <v>5241</v>
      </c>
      <c r="B134" s="41" t="s">
        <v>315</v>
      </c>
      <c r="C134" s="141">
        <v>120376.93</v>
      </c>
      <c r="D134" s="44">
        <f t="shared" si="0"/>
        <v>8.7172191784538437E-3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362910.92</v>
      </c>
      <c r="D181" s="112">
        <f t="shared" si="1"/>
        <v>2.6280567479950924E-2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362910.92</v>
      </c>
      <c r="D182" s="112">
        <f t="shared" si="1"/>
        <v>2.6280567479950924E-2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362910.92</v>
      </c>
      <c r="D187" s="44">
        <f t="shared" si="1"/>
        <v>2.6280567479950924E-2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20" spans="1:5" x14ac:dyDescent="0.2">
      <c r="B220" s="16" t="s">
        <v>604</v>
      </c>
      <c r="C220" s="171" t="s">
        <v>605</v>
      </c>
      <c r="D220" s="171"/>
      <c r="E220" s="171"/>
    </row>
    <row r="221" spans="1:5" x14ac:dyDescent="0.2">
      <c r="B221" s="16" t="s">
        <v>599</v>
      </c>
      <c r="C221" s="171" t="s">
        <v>606</v>
      </c>
      <c r="D221" s="171"/>
      <c r="E221" s="171"/>
    </row>
    <row r="222" spans="1:5" x14ac:dyDescent="0.2">
      <c r="B222" s="16" t="s">
        <v>600</v>
      </c>
      <c r="C222" s="171" t="s">
        <v>603</v>
      </c>
      <c r="D222" s="171"/>
      <c r="E222" s="171"/>
    </row>
  </sheetData>
  <sheetProtection formatCells="0" formatColumns="0" formatRows="0" insertColumns="0" insertRows="0" insertHyperlinks="0" deleteColumns="0" deleteRows="0" sort="0" autoFilter="0" pivotTables="0"/>
  <mergeCells count="7">
    <mergeCell ref="C221:E221"/>
    <mergeCell ref="C222:E222"/>
    <mergeCell ref="A1:C1"/>
    <mergeCell ref="A2:C2"/>
    <mergeCell ref="A3:C3"/>
    <mergeCell ref="A4:C4"/>
    <mergeCell ref="C220:E220"/>
  </mergeCells>
  <pageMargins left="0.31496062992125984" right="0.31496062992125984" top="0.35433070866141736" bottom="0.35433070866141736" header="0.31496062992125984" footer="0.31496062992125984"/>
  <pageSetup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2"/>
  <sheetViews>
    <sheetView topLeftCell="A154" zoomScale="90" zoomScaleNormal="90" workbookViewId="0">
      <selection activeCell="B179" sqref="B179:E18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33.5703125" style="14" customWidth="1"/>
    <col min="7" max="7" width="16.5703125" style="14" customWidth="1"/>
    <col min="8" max="8" width="22.28515625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2" t="s">
        <v>596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25">
      <c r="A3" s="172" t="s">
        <v>597</v>
      </c>
      <c r="B3" s="173"/>
      <c r="C3" s="173"/>
      <c r="D3" s="173"/>
      <c r="E3" s="173"/>
      <c r="F3" s="173"/>
      <c r="G3" s="10" t="s">
        <v>500</v>
      </c>
      <c r="H3" s="18">
        <v>4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487638.79</v>
      </c>
      <c r="D15" s="143">
        <v>487638.79</v>
      </c>
      <c r="E15" s="143">
        <v>487263.44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16</v>
      </c>
      <c r="D16" s="143">
        <v>16</v>
      </c>
      <c r="E16" s="143">
        <v>16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19539.05</v>
      </c>
      <c r="D20" s="143">
        <v>19539.05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10000</v>
      </c>
      <c r="D21" s="143">
        <v>10000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928</v>
      </c>
      <c r="D23" s="143">
        <v>928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5447.71</v>
      </c>
      <c r="D25" s="143">
        <v>5447.71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4323370.16</v>
      </c>
      <c r="D56" s="143">
        <f>SUM(D57:D63)</f>
        <v>0</v>
      </c>
      <c r="E56" s="143">
        <f>SUM(E57:E63)</f>
        <v>115958.83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4313890.16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9480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115958.83</v>
      </c>
    </row>
    <row r="64" spans="1:10" x14ac:dyDescent="0.2">
      <c r="A64" s="16">
        <v>1240</v>
      </c>
      <c r="B64" s="14" t="s">
        <v>157</v>
      </c>
      <c r="C64" s="143">
        <f>SUM(C65:C72)</f>
        <v>5226146.2600000007</v>
      </c>
      <c r="D64" s="143">
        <f t="shared" ref="D64:E64" si="0">SUM(D65:D72)</f>
        <v>362910.92000000004</v>
      </c>
      <c r="E64" s="143">
        <f t="shared" si="0"/>
        <v>1085954.52</v>
      </c>
    </row>
    <row r="65" spans="1:9" x14ac:dyDescent="0.2">
      <c r="A65" s="16">
        <v>1241</v>
      </c>
      <c r="B65" s="14" t="s">
        <v>158</v>
      </c>
      <c r="C65" s="143">
        <v>640160.81000000006</v>
      </c>
      <c r="D65" s="143">
        <v>28855.47</v>
      </c>
      <c r="E65" s="143">
        <v>224151.26</v>
      </c>
    </row>
    <row r="66" spans="1:9" x14ac:dyDescent="0.2">
      <c r="A66" s="16">
        <v>1242</v>
      </c>
      <c r="B66" s="14" t="s">
        <v>159</v>
      </c>
      <c r="C66" s="143">
        <v>0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160</v>
      </c>
      <c r="C67" s="143">
        <v>97181</v>
      </c>
      <c r="D67" s="143">
        <v>4859.05</v>
      </c>
      <c r="E67" s="143">
        <v>4859.05</v>
      </c>
    </row>
    <row r="68" spans="1:9" x14ac:dyDescent="0.2">
      <c r="A68" s="16">
        <v>1244</v>
      </c>
      <c r="B68" s="14" t="s">
        <v>161</v>
      </c>
      <c r="C68" s="143">
        <v>4423762.99</v>
      </c>
      <c r="D68" s="143">
        <v>329196.40000000002</v>
      </c>
      <c r="E68" s="143">
        <v>856944.21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65041.46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178703.41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178703.41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214488.44</v>
      </c>
      <c r="D110" s="143">
        <f>SUM(D111:D119)</f>
        <v>214488.44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111648.32000000001</v>
      </c>
      <c r="D111" s="143">
        <f>C111</f>
        <v>111648.32000000001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5328.4</v>
      </c>
      <c r="D112" s="143">
        <f t="shared" ref="D112:D119" si="1">C112</f>
        <v>5328.4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928</v>
      </c>
      <c r="D113" s="143">
        <f t="shared" si="1"/>
        <v>928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38593.339999999997</v>
      </c>
      <c r="D117" s="143">
        <f t="shared" si="1"/>
        <v>38593.339999999997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57990.38</v>
      </c>
      <c r="D119" s="143">
        <f t="shared" si="1"/>
        <v>57990.38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9" spans="2:5" x14ac:dyDescent="0.2">
      <c r="B179" s="16" t="s">
        <v>607</v>
      </c>
      <c r="C179" s="171" t="s">
        <v>608</v>
      </c>
      <c r="D179" s="171"/>
      <c r="E179" s="171"/>
    </row>
    <row r="180" spans="2:5" x14ac:dyDescent="0.2">
      <c r="B180" s="16" t="s">
        <v>599</v>
      </c>
      <c r="C180" s="171" t="s">
        <v>609</v>
      </c>
      <c r="D180" s="171"/>
      <c r="E180" s="171"/>
    </row>
    <row r="181" spans="2:5" x14ac:dyDescent="0.2">
      <c r="B181" s="16" t="s">
        <v>600</v>
      </c>
      <c r="C181" s="171" t="s">
        <v>610</v>
      </c>
      <c r="D181" s="171"/>
      <c r="E181" s="171"/>
    </row>
    <row r="182" spans="2:5" x14ac:dyDescent="0.2">
      <c r="B182" s="16"/>
    </row>
  </sheetData>
  <sheetProtection formatCells="0" formatColumns="0" formatRows="0" insertColumns="0" insertRows="0" insertHyperlinks="0" deleteColumns="0" deleteRows="0" sort="0" autoFilter="0" pivotTables="0"/>
  <mergeCells count="7">
    <mergeCell ref="C180:E180"/>
    <mergeCell ref="C181:E181"/>
    <mergeCell ref="A1:F1"/>
    <mergeCell ref="A2:F2"/>
    <mergeCell ref="A3:F3"/>
    <mergeCell ref="A4:F4"/>
    <mergeCell ref="C179:E179"/>
  </mergeCells>
  <pageMargins left="0.31496062992125984" right="0.31496062992125984" top="0.35433070866141736" bottom="0.35433070866141736" header="0.31496062992125984" footer="0.31496062992125984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workbookViewId="0">
      <selection activeCell="B35" sqref="B35:E38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596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597</v>
      </c>
      <c r="B3" s="174"/>
      <c r="C3" s="174"/>
      <c r="D3" s="20" t="s">
        <v>500</v>
      </c>
      <c r="E3" s="21">
        <v>4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2424341.91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1471539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10402193.02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6" spans="2:5" x14ac:dyDescent="0.2">
      <c r="B36" s="16" t="s">
        <v>607</v>
      </c>
      <c r="C36" s="171" t="s">
        <v>608</v>
      </c>
      <c r="D36" s="171"/>
      <c r="E36" s="171"/>
    </row>
    <row r="37" spans="2:5" x14ac:dyDescent="0.2">
      <c r="B37" s="16" t="s">
        <v>599</v>
      </c>
      <c r="C37" s="171" t="s">
        <v>609</v>
      </c>
      <c r="D37" s="171"/>
      <c r="E37" s="171"/>
    </row>
    <row r="38" spans="2:5" x14ac:dyDescent="0.2">
      <c r="B38" s="16" t="s">
        <v>600</v>
      </c>
      <c r="C38" s="171" t="s">
        <v>610</v>
      </c>
      <c r="D38" s="171"/>
      <c r="E38" s="171"/>
    </row>
    <row r="39" spans="2:5" x14ac:dyDescent="0.2">
      <c r="B39" s="16"/>
      <c r="C39" s="14"/>
      <c r="D39" s="14"/>
      <c r="E39" s="14"/>
    </row>
  </sheetData>
  <sheetProtection formatCells="0" formatColumns="0" formatRows="0" insertColumns="0" insertRows="0" insertHyperlinks="0" deleteColumns="0" deleteRows="0" sort="0" autoFilter="0" pivotTables="0"/>
  <mergeCells count="7">
    <mergeCell ref="C37:E37"/>
    <mergeCell ref="C38:E38"/>
    <mergeCell ref="A1:C1"/>
    <mergeCell ref="A2:C2"/>
    <mergeCell ref="A3:C3"/>
    <mergeCell ref="A4:C4"/>
    <mergeCell ref="C36:E3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"/>
  <sheetViews>
    <sheetView topLeftCell="A121" zoomScaleNormal="100" workbookViewId="0">
      <selection activeCell="B148" sqref="B148:E15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15.85546875" style="22" customWidth="1"/>
    <col min="6" max="16384" width="9.140625" style="22"/>
  </cols>
  <sheetData>
    <row r="1" spans="1:5" s="28" customFormat="1" ht="18.95" customHeight="1" x14ac:dyDescent="0.25">
      <c r="A1" s="174" t="s">
        <v>596</v>
      </c>
      <c r="B1" s="174"/>
      <c r="C1" s="174"/>
      <c r="D1" s="20" t="s">
        <v>498</v>
      </c>
      <c r="E1" s="21">
        <v>2025</v>
      </c>
    </row>
    <row r="2" spans="1:5" s="28" customFormat="1" ht="18.95" customHeight="1" x14ac:dyDescent="0.2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8.95" customHeight="1" x14ac:dyDescent="0.25">
      <c r="A3" s="174" t="s">
        <v>597</v>
      </c>
      <c r="B3" s="174"/>
      <c r="C3" s="174"/>
      <c r="D3" s="20" t="s">
        <v>500</v>
      </c>
      <c r="E3" s="21">
        <v>4</v>
      </c>
    </row>
    <row r="4" spans="1:5" s="28" customFormat="1" ht="18.95" customHeight="1" x14ac:dyDescent="0.25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5462686.3399999999</v>
      </c>
      <c r="D10" s="146">
        <v>5068059.41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5462686.3399999999</v>
      </c>
      <c r="D16" s="147">
        <f>SUM(D9:D15)</f>
        <v>5068059.41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1403070.63</v>
      </c>
      <c r="D29" s="147">
        <f>SUM(D30:D37)</f>
        <v>769131</v>
      </c>
    </row>
    <row r="30" spans="1:5" x14ac:dyDescent="0.2">
      <c r="A30" s="26">
        <v>1241</v>
      </c>
      <c r="B30" s="22" t="s">
        <v>158</v>
      </c>
      <c r="C30" s="146">
        <v>28665.63</v>
      </c>
      <c r="D30" s="146">
        <v>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97181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1277224</v>
      </c>
      <c r="D33" s="146">
        <v>769131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1403070.63</v>
      </c>
      <c r="D44" s="147">
        <f>D21+D29+D38</f>
        <v>769131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1471539</v>
      </c>
      <c r="D48" s="147">
        <v>1217711.69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362910.92</v>
      </c>
      <c r="D49" s="147">
        <f>D54+D66+D94+D97+D50</f>
        <v>130586.67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362910.92</v>
      </c>
      <c r="D66" s="147">
        <f>D67+D76+D79+D85</f>
        <v>130586.67</v>
      </c>
    </row>
    <row r="67" spans="1:4" x14ac:dyDescent="0.2">
      <c r="A67" s="26">
        <v>5510</v>
      </c>
      <c r="B67" s="22" t="s">
        <v>358</v>
      </c>
      <c r="C67" s="146">
        <f>SUM(C68:C75)</f>
        <v>362910.92</v>
      </c>
      <c r="D67" s="146">
        <f>SUM(D68:D75)</f>
        <v>130586.67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362910.92</v>
      </c>
      <c r="D72" s="146">
        <v>130586.67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1834449.9199999999</v>
      </c>
      <c r="D139" s="147">
        <f>D48+D49-D103-D106</f>
        <v>1348298.3599999999</v>
      </c>
    </row>
    <row r="141" spans="1:4" x14ac:dyDescent="0.2">
      <c r="B141" s="22" t="s">
        <v>518</v>
      </c>
    </row>
    <row r="149" spans="2:5" x14ac:dyDescent="0.2">
      <c r="B149" s="16" t="s">
        <v>607</v>
      </c>
      <c r="C149" s="171" t="s">
        <v>608</v>
      </c>
      <c r="D149" s="171"/>
      <c r="E149" s="171"/>
    </row>
    <row r="150" spans="2:5" x14ac:dyDescent="0.2">
      <c r="B150" s="16" t="s">
        <v>599</v>
      </c>
      <c r="C150" s="171" t="s">
        <v>609</v>
      </c>
      <c r="D150" s="171"/>
      <c r="E150" s="171"/>
    </row>
    <row r="151" spans="2:5" x14ac:dyDescent="0.2">
      <c r="B151" s="16" t="s">
        <v>600</v>
      </c>
      <c r="C151" s="171" t="s">
        <v>610</v>
      </c>
      <c r="D151" s="171"/>
      <c r="E151" s="171"/>
    </row>
  </sheetData>
  <sheetProtection formatCells="0" formatColumns="0" formatRows="0" insertColumns="0" insertRows="0" insertHyperlinks="0" deleteColumns="0" deleteRows="0" sort="0" autoFilter="0" pivotTables="0"/>
  <mergeCells count="7">
    <mergeCell ref="C150:E150"/>
    <mergeCell ref="C151:E151"/>
    <mergeCell ref="A1:C1"/>
    <mergeCell ref="A2:C2"/>
    <mergeCell ref="A3:C3"/>
    <mergeCell ref="A4:C4"/>
    <mergeCell ref="C149:E149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showGridLines="0" workbookViewId="0">
      <selection activeCell="B30" sqref="B30:E3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5" t="s">
        <v>596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597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9">
        <v>2025</v>
      </c>
    </row>
    <row r="6" spans="1:3" x14ac:dyDescent="0.2">
      <c r="A6" s="45" t="s">
        <v>435</v>
      </c>
      <c r="B6" s="45"/>
      <c r="C6" s="88">
        <v>15280636.550000001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446</v>
      </c>
      <c r="C17" s="90">
        <v>0</v>
      </c>
    </row>
    <row r="18" spans="1:5" x14ac:dyDescent="0.2">
      <c r="A18" s="57">
        <v>3.2</v>
      </c>
      <c r="B18" s="50" t="s">
        <v>444</v>
      </c>
      <c r="C18" s="90">
        <v>0</v>
      </c>
    </row>
    <row r="19" spans="1:5" x14ac:dyDescent="0.2">
      <c r="A19" s="57">
        <v>3.3</v>
      </c>
      <c r="B19" s="52" t="s">
        <v>445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543</v>
      </c>
      <c r="B21" s="60"/>
      <c r="C21" s="88">
        <f>C6+C8-C16</f>
        <v>15280636.550000001</v>
      </c>
    </row>
    <row r="23" spans="1:5" x14ac:dyDescent="0.2">
      <c r="B23" s="30" t="s">
        <v>518</v>
      </c>
    </row>
    <row r="29" spans="1:5" x14ac:dyDescent="0.2">
      <c r="B29" s="22"/>
      <c r="C29" s="22"/>
      <c r="D29" s="22"/>
      <c r="E29" s="22"/>
    </row>
    <row r="30" spans="1:5" x14ac:dyDescent="0.2">
      <c r="B30" s="16" t="s">
        <v>607</v>
      </c>
      <c r="C30" s="171" t="s">
        <v>608</v>
      </c>
      <c r="D30" s="171"/>
      <c r="E30" s="171"/>
    </row>
    <row r="31" spans="1:5" x14ac:dyDescent="0.2">
      <c r="B31" s="16" t="s">
        <v>599</v>
      </c>
      <c r="C31" s="171" t="s">
        <v>609</v>
      </c>
      <c r="D31" s="171"/>
      <c r="E31" s="171"/>
    </row>
    <row r="32" spans="1:5" x14ac:dyDescent="0.2">
      <c r="B32" s="16" t="s">
        <v>600</v>
      </c>
      <c r="C32" s="171" t="s">
        <v>610</v>
      </c>
      <c r="D32" s="171"/>
      <c r="E32" s="171"/>
    </row>
  </sheetData>
  <mergeCells count="8">
    <mergeCell ref="C30:E30"/>
    <mergeCell ref="C31:E31"/>
    <mergeCell ref="C32:E3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showGridLines="0" topLeftCell="A16" workbookViewId="0">
      <selection activeCell="B47" sqref="B47:E51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6" t="s">
        <v>596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597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9">
        <v>2025</v>
      </c>
    </row>
    <row r="6" spans="1:3" x14ac:dyDescent="0.2">
      <c r="A6" s="70" t="s">
        <v>448</v>
      </c>
      <c r="B6" s="45"/>
      <c r="C6" s="92">
        <v>14849257.26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1403070.63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28665.63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97181</v>
      </c>
    </row>
    <row r="14" spans="1:3" x14ac:dyDescent="0.2">
      <c r="A14" s="76">
        <v>2.6</v>
      </c>
      <c r="B14" s="63" t="s">
        <v>161</v>
      </c>
      <c r="C14" s="93">
        <v>1277224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362910.92</v>
      </c>
    </row>
    <row r="32" spans="1:3" x14ac:dyDescent="0.2">
      <c r="A32" s="76" t="s">
        <v>470</v>
      </c>
      <c r="B32" s="63" t="s">
        <v>358</v>
      </c>
      <c r="C32" s="93">
        <v>362910.92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0</v>
      </c>
    </row>
    <row r="37" spans="1:5" x14ac:dyDescent="0.2">
      <c r="A37" s="76" t="s">
        <v>545</v>
      </c>
      <c r="B37" s="63" t="s">
        <v>593</v>
      </c>
      <c r="C37" s="93">
        <v>0</v>
      </c>
    </row>
    <row r="38" spans="1:5" x14ac:dyDescent="0.2">
      <c r="A38" s="76" t="s">
        <v>546</v>
      </c>
      <c r="B38" s="71" t="s">
        <v>475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544</v>
      </c>
      <c r="B40" s="45"/>
      <c r="C40" s="88">
        <f>C6-C8+C31</f>
        <v>13809097.549999999</v>
      </c>
    </row>
    <row r="42" spans="1:5" x14ac:dyDescent="0.2">
      <c r="B42" s="30" t="s">
        <v>518</v>
      </c>
    </row>
    <row r="48" spans="1:5" x14ac:dyDescent="0.2">
      <c r="B48" s="16" t="s">
        <v>607</v>
      </c>
      <c r="C48" s="171" t="s">
        <v>608</v>
      </c>
      <c r="D48" s="171"/>
      <c r="E48" s="171"/>
    </row>
    <row r="49" spans="2:5" x14ac:dyDescent="0.2">
      <c r="B49" s="16" t="s">
        <v>599</v>
      </c>
      <c r="C49" s="171" t="s">
        <v>609</v>
      </c>
      <c r="D49" s="171"/>
      <c r="E49" s="171"/>
    </row>
    <row r="50" spans="2:5" x14ac:dyDescent="0.2">
      <c r="B50" s="16" t="s">
        <v>600</v>
      </c>
      <c r="C50" s="171" t="s">
        <v>610</v>
      </c>
      <c r="D50" s="171"/>
      <c r="E50" s="171"/>
    </row>
  </sheetData>
  <mergeCells count="8">
    <mergeCell ref="C48:E48"/>
    <mergeCell ref="C49:E49"/>
    <mergeCell ref="C50:E50"/>
    <mergeCell ref="A1:C1"/>
    <mergeCell ref="A2:C2"/>
    <mergeCell ref="A3:C3"/>
    <mergeCell ref="A4:C4"/>
    <mergeCell ref="A5:B5"/>
  </mergeCells>
  <pageMargins left="0.31496062992125984" right="0.31496062992125984" top="0.35433070866141736" bottom="0.35433070866141736" header="0.31496062992125984" footer="0.31496062992125984"/>
  <pageSetup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9"/>
  <sheetViews>
    <sheetView tabSelected="1" topLeftCell="A14" zoomScaleNormal="100" workbookViewId="0">
      <selection activeCell="D42" sqref="D4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1.5703125" style="22" customWidth="1"/>
    <col min="4" max="4" width="16.85546875" style="22" customWidth="1"/>
    <col min="5" max="5" width="17.140625" style="22" customWidth="1"/>
    <col min="6" max="6" width="12.85546875" style="22" customWidth="1"/>
    <col min="7" max="7" width="20.7109375" style="22" customWidth="1"/>
    <col min="8" max="8" width="10.140625" style="22" customWidth="1"/>
    <col min="9" max="9" width="13" style="22" customWidth="1"/>
    <col min="10" max="10" width="15.85546875" style="22" customWidth="1"/>
    <col min="11" max="16384" width="9.140625" style="22"/>
  </cols>
  <sheetData>
    <row r="1" spans="1:10" ht="18.95" customHeight="1" x14ac:dyDescent="0.2">
      <c r="A1" s="174" t="s">
        <v>596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597</v>
      </c>
      <c r="B3" s="197"/>
      <c r="C3" s="197"/>
      <c r="D3" s="197"/>
      <c r="E3" s="197"/>
      <c r="F3" s="197"/>
      <c r="G3" s="20" t="s">
        <v>500</v>
      </c>
      <c r="H3" s="21">
        <v>4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547</v>
      </c>
      <c r="C39" s="194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13413035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355984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1511617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15280637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548</v>
      </c>
      <c r="C48" s="194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-13413035</v>
      </c>
    </row>
    <row r="51" spans="1:3" x14ac:dyDescent="0.2">
      <c r="A51" s="22">
        <v>8220</v>
      </c>
      <c r="B51" s="103" t="s">
        <v>46</v>
      </c>
      <c r="C51" s="160">
        <v>1332547</v>
      </c>
    </row>
    <row r="52" spans="1:3" x14ac:dyDescent="0.2">
      <c r="A52" s="22">
        <v>8230</v>
      </c>
      <c r="B52" s="103" t="s">
        <v>594</v>
      </c>
      <c r="C52" s="160">
        <v>-2768770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14849257</v>
      </c>
    </row>
    <row r="58" spans="1:3" x14ac:dyDescent="0.2">
      <c r="B58" s="14" t="s">
        <v>518</v>
      </c>
    </row>
    <row r="65" spans="2:5" x14ac:dyDescent="0.2">
      <c r="B65" s="30"/>
      <c r="C65" s="30"/>
      <c r="D65" s="30"/>
      <c r="E65" s="30"/>
    </row>
    <row r="66" spans="2:5" x14ac:dyDescent="0.2">
      <c r="B66" s="16" t="s">
        <v>607</v>
      </c>
      <c r="C66" s="171" t="s">
        <v>608</v>
      </c>
      <c r="D66" s="171"/>
      <c r="E66" s="171"/>
    </row>
    <row r="67" spans="2:5" x14ac:dyDescent="0.2">
      <c r="B67" s="16" t="s">
        <v>599</v>
      </c>
      <c r="C67" s="171" t="s">
        <v>609</v>
      </c>
      <c r="D67" s="171"/>
      <c r="E67" s="171"/>
    </row>
    <row r="68" spans="2:5" x14ac:dyDescent="0.2">
      <c r="B68" s="16" t="s">
        <v>600</v>
      </c>
      <c r="C68" s="171" t="s">
        <v>610</v>
      </c>
      <c r="D68" s="171"/>
      <c r="E68" s="171"/>
    </row>
    <row r="69" spans="2:5" x14ac:dyDescent="0.2">
      <c r="B69" s="30"/>
      <c r="C69" s="30"/>
      <c r="D69" s="30"/>
      <c r="E69" s="30"/>
    </row>
  </sheetData>
  <sheetProtection formatCells="0" formatColumns="0" formatRows="0" insertColumns="0" insertRows="0" insertHyperlinks="0" deleteColumns="0" deleteRows="0" sort="0" autoFilter="0" pivotTables="0"/>
  <mergeCells count="9">
    <mergeCell ref="C66:E66"/>
    <mergeCell ref="C67:E67"/>
    <mergeCell ref="C68:E68"/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35433070866141736" header="0.31496062992125984" footer="0.31496062992125984"/>
  <pageSetup scale="67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2026-01-20T21:18:36Z</cp:lastPrinted>
  <dcterms:created xsi:type="dcterms:W3CDTF">2012-12-11T20:36:24Z</dcterms:created>
  <dcterms:modified xsi:type="dcterms:W3CDTF">2026-01-27T21:24:00Z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