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-108" yWindow="-108" windowWidth="23256" windowHeight="12456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ACT!$A$1:$E$221</definedName>
    <definedName name="_xlnm.Print_Area" localSheetId="6">Conciliacion_Eg!$A$1:$C$51</definedName>
    <definedName name="_xlnm.Print_Area" localSheetId="5">Conciliacion_Ig!$A$1:$D$29</definedName>
    <definedName name="_xlnm.Print_Area" localSheetId="4">EFE!$A$1:$E$155</definedName>
    <definedName name="_xlnm.Print_Area" localSheetId="2">ESF!$A$1:$H$180</definedName>
    <definedName name="_xlnm.Print_Area" localSheetId="7">Memoria!$A$1:$H$36</definedName>
    <definedName name="_xlnm.Print_Area" localSheetId="0">'Notas a los Edos Financieros'!$A$1:$D$57</definedName>
    <definedName name="_xlnm.Print_Area" localSheetId="3">VHP!$A$1:$E$37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65" l="1"/>
  <c r="C16" i="63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<sst xmlns="http://schemas.openxmlformats.org/spreadsheetml/2006/main" count="906" uniqueCount="609">
  <si>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</si>
  <si>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</si>
  <si>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</si>
  <si>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</si>
  <si>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</si>
  <si>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</si>
  <si>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</si>
  <si>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</si>
  <si>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</si>
  <si>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</si>
  <si>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</si>
  <si>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</si>
  <si>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</si>
  <si>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</si>
  <si>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</si>
  <si>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</si>
  <si>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</si>
  <si>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</si>
  <si>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</si>
  <si>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</si>
  <si>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</si>
  <si>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</si>
  <si>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</si>
  <si>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</si>
  <si>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</si>
  <si>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</si>
  <si>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</si>
  <si>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</si>
  <si>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</si>
  <si>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</si>
  <si>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</si>
  <si>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</si>
  <si>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</si>
  <si>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</si>
  <si>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</si>
  <si>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</si>
  <si>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</si>
  <si>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</si>
  <si>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</si>
  <si>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</si>
  <si>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</si>
  <si>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</si>
  <si>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</si>
  <si>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</si>
  <si>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</si>
  <si>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</si>
  <si>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</si>
  <si>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</si>
  <si>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</si>
  <si>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</si>
  <si>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</si>
  <si>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</si>
  <si>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</si>
  <si>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</si>
  <si>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</si>
  <si>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</si>
  <si>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</si>
  <si>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</si>
  <si>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</si>
  <si>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</si>
  <si>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</si>
  <si>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</si>
  <si>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</si>
  <si>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</si>
  <si>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</si>
  <si>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</si>
  <si>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</si>
  <si>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</si>
  <si>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</si>
  <si>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</si>
  <si>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</si>
  <si>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</si>
  <si>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</si>
  <si>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</si>
  <si>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</si>
  <si>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</si>
  <si>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</si>
  <si>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</si>
  <si>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</si>
  <si>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</si>
  <si>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</si>
  <si>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</si>
  <si>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</si>
  <si>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</si>
  <si>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</si>
  <si>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</si>
  <si>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</si>
  <si>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</si>
  <si>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</si>
  <si>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</si>
  <si>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</si>
  <si>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</si>
  <si>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</si>
  <si>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</si>
  <si>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</si>
  <si>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</si>
  <si>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</si>
  <si>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</si>
  <si>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</si>
  <si>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</si>
  <si>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</si>
  <si>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</si>
  <si>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</si>
  <si>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</si>
  <si>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</si>
  <si>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</si>
  <si>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</si>
  <si>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</si>
  <si>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</si>
  <si>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</si>
  <si>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</si>
  <si>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</si>
  <si>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</si>
  <si>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</si>
  <si>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</si>
  <si>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</si>
  <si>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</si>
  <si>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</si>
  <si>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</si>
  <si>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</si>
  <si>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</si>
  <si>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</si>
  <si>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</si>
  <si>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</si>
  <si>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</si>
  <si>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</si>
  <si>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</si>
  <si>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</si>
  <si>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</si>
  <si>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</si>
  <si>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</si>
  <si>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</si>
  <si>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</si>
  <si>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</si>
  <si>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</si>
  <si>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</si>
  <si>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</si>
  <si>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</si>
  <si>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</si>
  <si>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</si>
  <si>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</si>
  <si>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</si>
  <si>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</si>
  <si>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</si>
  <si>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</si>
  <si>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</si>
  <si>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</si>
  <si>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</si>
  <si>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</si>
  <si>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</si>
  <si>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</si>
  <si>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</si>
  <si>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</si>
  <si>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</si>
  <si>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</si>
  <si>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</si>
  <si>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</si>
  <si>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</si>
  <si>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</si>
  <si>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</si>
  <si>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</si>
  <si>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</si>
  <si>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</si>
  <si>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</si>
  <si>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</si>
  <si>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</si>
  <si>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</si>
  <si>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</si>
  <si>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</si>
  <si>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</si>
  <si>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</si>
  <si>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</si>
  <si>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</si>
  <si>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</si>
  <si>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</si>
  <si>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</si>
  <si>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</si>
  <si>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</si>
  <si>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</si>
  <si>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</si>
  <si>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</si>
  <si>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</si>
  <si>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</si>
  <si>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</si>
  <si>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</si>
  <si>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</si>
  <si>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</si>
  <si>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</si>
  <si>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</si>
  <si>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</si>
  <si>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</si>
  <si>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</si>
  <si>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</si>
  <si>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</si>
  <si>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</si>
  <si>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</si>
  <si>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</si>
  <si>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</si>
  <si>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</si>
  <si>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</si>
  <si>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</si>
  <si>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</si>
  <si>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</si>
  <si>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</si>
  <si>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</si>
  <si>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</si>
  <si>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</si>
  <si>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</si>
  <si>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</si>
  <si>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</si>
  <si>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</si>
  <si>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</si>
  <si>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</si>
  <si>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</si>
  <si>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</si>
  <si>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</si>
  <si>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</si>
  <si>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</si>
  <si>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</si>
  <si>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</si>
  <si>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</si>
  <si>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</si>
  <si>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</si>
  <si>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</si>
  <si>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</si>
  <si>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</si>
  <si>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</si>
  <si>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</si>
  <si>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</si>
  <si>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</si>
  <si>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</si>
  <si>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</si>
  <si>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</si>
  <si>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</si>
  <si>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</si>
  <si>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</si>
  <si>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</si>
  <si>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</si>
  <si>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</si>
  <si>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</si>
  <si>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</si>
  <si>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</si>
  <si>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</si>
  <si>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</si>
  <si>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</si>
  <si>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</si>
  <si>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</si>
  <si>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</si>
  <si>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</si>
  <si>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</si>
  <si>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</si>
  <si>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</si>
  <si>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</si>
  <si>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</si>
  <si>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</si>
  <si>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</si>
  <si>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</si>
  <si>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</si>
  <si>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</si>
  <si>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</si>
  <si>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</si>
  <si>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</si>
  <si>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</si>
  <si>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</si>
  <si>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</si>
  <si>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</si>
  <si>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</si>
  <si>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</si>
  <si>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</si>
  <si>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</si>
  <si>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</si>
  <si>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</si>
  <si>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</si>
  <si>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</si>
  <si>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</si>
  <si>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</si>
  <si>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</si>
  <si>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</si>
  <si>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</si>
  <si>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</si>
  <si>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</si>
  <si>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</si>
  <si>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</si>
  <si>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</si>
  <si>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</si>
  <si>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</si>
  <si>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</si>
  <si>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</si>
  <si>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</si>
  <si>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</si>
  <si>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</si>
  <si>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</si>
  <si>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</si>
  <si>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</si>
  <si>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</si>
  <si>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</si>
  <si>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</si>
  <si>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</si>
  <si>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</si>
  <si>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</si>
  <si>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</si>
  <si>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</si>
  <si>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</si>
  <si>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</si>
  <si>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</si>
  <si>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</si>
  <si>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</si>
  <si>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</si>
  <si>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</si>
  <si>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</si>
  <si>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</si>
  <si>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</si>
  <si>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</si>
  <si>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</si>
  <si>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</si>
  <si>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</si>
  <si>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</si>
  <si>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</si>
  <si>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</si>
  <si>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</si>
  <si>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</si>
  <si>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</si>
  <si>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</si>
  <si>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</si>
  <si>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</si>
  <si>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</si>
  <si>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</si>
  <si>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</si>
  <si>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</si>
  <si>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</si>
  <si>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</si>
  <si>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</si>
  <si>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</si>
  <si>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</si>
  <si>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</si>
  <si>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</si>
  <si>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</si>
  <si>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</si>
  <si>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</si>
  <si>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</si>
  <si>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</si>
  <si>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</si>
  <si>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</si>
  <si>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</si>
  <si>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</si>
  <si>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</si>
  <si>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</si>
  <si>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</si>
  <si>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</si>
  <si>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</si>
  <si>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</si>
  <si>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</si>
  <si>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</si>
  <si>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</si>
  <si>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</si>
  <si>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</si>
  <si>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</si>
  <si>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</si>
  <si>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</si>
  <si>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</si>
  <si>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</si>
  <si>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</si>
  <si>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</si>
  <si>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</si>
  <si>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</si>
  <si>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</si>
  <si>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</si>
  <si>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</si>
  <si>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</si>
  <si>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</si>
  <si>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</si>
  <si>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</si>
  <si>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</si>
  <si>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</si>
  <si>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</si>
  <si>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</si>
  <si>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</si>
  <si>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</si>
  <si>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</si>
  <si>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</si>
  <si>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</si>
  <si>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</si>
  <si>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</si>
  <si>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</si>
  <si>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</si>
  <si>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</si>
  <si>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</si>
  <si>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</si>
  <si>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</si>
  <si>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</si>
  <si>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</si>
  <si>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</si>
  <si>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</si>
  <si>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</si>
  <si>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</si>
  <si>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</si>
  <si>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</si>
  <si>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</si>
  <si>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</si>
  <si>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</si>
  <si>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</si>
  <si>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</si>
  <si>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</si>
  <si>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</si>
  <si>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</si>
  <si>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</si>
  <si>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</si>
  <si>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</si>
  <si>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</si>
  <si>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</si>
  <si>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</si>
  <si>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</si>
  <si>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</si>
  <si>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</si>
  <si>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</si>
  <si>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</si>
  <si>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</si>
  <si>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</si>
  <si>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</si>
  <si>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</si>
  <si>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</si>
  <si>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</si>
  <si>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</si>
  <si>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</si>
  <si>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</si>
  <si>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</si>
  <si>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</si>
  <si>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</si>
  <si>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</si>
  <si>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</si>
  <si>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</si>
  <si>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</si>
  <si>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</si>
  <si>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</si>
  <si>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</si>
  <si>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</si>
  <si>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</si>
  <si>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</si>
  <si>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</si>
  <si>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</si>
  <si>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</si>
  <si>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</si>
  <si>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</si>
  <si>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</si>
  <si>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</si>
  <si>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</si>
  <si>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</si>
  <si>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</si>
  <si>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</si>
  <si>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</si>
  <si>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</si>
  <si>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</si>
  <si>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</si>
  <si>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</si>
  <si>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</si>
  <si>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</si>
  <si>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</si>
  <si>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</si>
  <si>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</si>
  <si>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</si>
  <si>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</si>
  <si>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</si>
  <si>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</si>
  <si>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</si>
  <si>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</si>
  <si>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</si>
  <si>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</si>
  <si>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</si>
  <si>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</si>
  <si>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</si>
  <si>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</si>
  <si>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</si>
  <si>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</si>
  <si>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</si>
  <si>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</si>
  <si>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</si>
  <si>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</si>
  <si>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</si>
  <si>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</si>
  <si>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</si>
  <si>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</si>
  <si>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</si>
  <si>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</si>
  <si>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</si>
  <si>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</si>
  <si>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</si>
  <si>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</si>
  <si>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</si>
  <si>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</si>
  <si>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</si>
  <si>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</si>
  <si>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</si>
  <si>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</si>
  <si>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</si>
  <si>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</si>
  <si>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</si>
  <si>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</si>
  <si>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</si>
  <si>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</si>
  <si>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</si>
  <si>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</si>
  <si>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</si>
  <si>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</si>
  <si>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</si>
  <si>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</si>
  <si>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</si>
  <si>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</si>
  <si>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</si>
  <si>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</si>
  <si>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</si>
  <si>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</si>
  <si>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</si>
  <si>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</si>
  <si>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</si>
  <si>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</si>
  <si>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</si>
  <si>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</si>
  <si>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</si>
  <si>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</si>
  <si>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</si>
  <si>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</si>
  <si>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</si>
  <si>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</si>
  <si>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</si>
  <si>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</si>
  <si>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</si>
  <si>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</si>
  <si>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</si>
  <si>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</si>
  <si>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</si>
  <si>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</si>
  <si>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</si>
  <si>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</si>
  <si>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</si>
  <si>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</si>
  <si>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</si>
  <si>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</si>
  <si>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</si>
  <si>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</si>
  <si>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</si>
  <si>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</si>
  <si>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</si>
  <si>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</si>
  <si>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</si>
  <si>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</si>
  <si>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</si>
  <si>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</si>
  <si>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</si>
  <si>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</si>
  <si>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</si>
  <si>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</si>
  <si>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</si>
  <si>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</si>
  <si>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</si>
  <si>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</si>
  <si>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</si>
  <si>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</si>
  <si>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</si>
  <si>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</si>
  <si>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</si>
  <si>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</si>
  <si>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</si>
  <si>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</si>
  <si>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</si>
  <si>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</si>
  <si>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</si>
  <si>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</si>
  <si>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</si>
  <si>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</si>
  <si>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</si>
  <si>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</si>
  <si>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</si>
  <si>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</si>
  <si>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</si>
  <si>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</si>
  <si>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</si>
  <si>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</si>
  <si>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</si>
  <si>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</si>
  <si>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</si>
  <si>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</si>
  <si>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</si>
  <si>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</si>
  <si>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</si>
  <si>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</si>
  <si>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</si>
  <si>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</si>
  <si>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</si>
  <si>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</si>
  <si>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</si>
  <si>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</si>
  <si>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</si>
  <si>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</si>
  <si>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</si>
  <si>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</si>
  <si>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</si>
  <si>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</si>
  <si>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Sistema para el Desarrollo Integral de la Familia del Municipio de Acámbaro, Guanajuato</t>
  </si>
  <si>
    <t>Del 1 de Enero al 30 de Junio de 2024</t>
  </si>
  <si>
    <t xml:space="preserve">    __________________________________________________</t>
  </si>
  <si>
    <t>Mtra. Yazmin Romero Corral</t>
  </si>
  <si>
    <t>Directora del Sistema Municipal DIF</t>
  </si>
  <si>
    <t xml:space="preserve">   _______________________________________________</t>
  </si>
  <si>
    <t>C.P. Blanca Aurelia Ortega Garcia</t>
  </si>
  <si>
    <t>Subdirectora de Administración y Finanzas SMDIF</t>
  </si>
  <si>
    <t>3. Menos Ingresos Presupuestarios No Contables</t>
  </si>
  <si>
    <t>Modificaciones al Presupuesto de Egresos Aprobado</t>
  </si>
  <si>
    <t xml:space="preserve">   Materiales y Suministros (consumos)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</si>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</sst>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/>
    <xf numFmtId="0" fontId="15" fillId="0" borderId="21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4" fontId="15" fillId="0" borderId="23" xfId="0" applyNumberFormat="1" applyFont="1" applyBorder="1" applyAlignment="1">
      <alignment horizontal="right" vertical="center" wrapText="1"/>
    </xf>
    <xf numFmtId="49" fontId="17" fillId="0" borderId="21" xfId="0" applyNumberFormat="1" applyFont="1" applyBorder="1"/>
    <xf numFmtId="0" fontId="17" fillId="0" borderId="24" xfId="0" applyFont="1" applyBorder="1" applyAlignment="1">
      <alignment horizontal="left" vertical="center" wrapText="1"/>
    </xf>
    <xf numFmtId="4" fontId="17" fillId="0" borderId="23" xfId="0" applyNumberFormat="1" applyFont="1" applyBorder="1" applyAlignment="1">
      <alignment horizontal="right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9" fillId="0" borderId="0" xfId="9" applyFont="1" applyAlignment="1">
      <alignment horizont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5" fillId="0" borderId="0" xfId="0" applyFont="1" applyAlignment="1">
      <alignment horizontal="left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6"/>
  <sheetViews>
    <sheetView zoomScaleNormal="100" zoomScaleSheetLayoutView="100" workbookViewId="0">
      <pane ySplit="5" topLeftCell="A22" activePane="bottomLeft" state="frozen"/>
      <selection activeCell="A14" sqref="A14:B14"/>
      <selection pane="bottomLeft" activeCell="D56" sqref="D56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67" t="s">
        <v>597</v>
      </c>
      <c r="B1" s="168"/>
      <c r="C1" s="115" t="s">
        <v>495</v>
      </c>
      <c r="D1" s="116">
        <v>2024</v>
      </c>
    </row>
    <row r="2" spans="1:4" ht="16.2" customHeight="1" x14ac:dyDescent="0.2">
      <c r="A2" s="169" t="s">
        <v>494</v>
      </c>
      <c r="B2" s="170"/>
      <c r="C2" s="10" t="s">
        <v>496</v>
      </c>
      <c r="D2" s="117" t="s">
        <v>501</v>
      </c>
    </row>
    <row r="3" spans="1:4" ht="16.2" customHeight="1" x14ac:dyDescent="0.2">
      <c r="A3" s="171" t="s">
        <v>598</v>
      </c>
      <c r="B3" s="172"/>
      <c r="C3" s="10" t="s">
        <v>497</v>
      </c>
      <c r="D3" s="118">
        <v>2</v>
      </c>
    </row>
    <row r="4" spans="1:4" ht="16.2" customHeight="1" x14ac:dyDescent="0.2">
      <c r="A4" s="173" t="s">
        <v>516</v>
      </c>
      <c r="B4" s="174"/>
      <c r="C4" s="174"/>
      <c r="D4" s="175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  <row r="48" spans="1:2" x14ac:dyDescent="0.2">
      <c r="B48" s="27" t="s">
        <v>599</v>
      </c>
    </row>
    <row r="49" spans="2:4" x14ac:dyDescent="0.2">
      <c r="B49" s="27" t="s">
        <v>600</v>
      </c>
    </row>
    <row r="50" spans="2:4" x14ac:dyDescent="0.2">
      <c r="B50" s="27" t="s">
        <v>601</v>
      </c>
    </row>
    <row r="54" spans="2:4" x14ac:dyDescent="0.2">
      <c r="B54" s="27" t="s">
        <v>602</v>
      </c>
      <c r="C54" s="160"/>
      <c r="D54" s="14"/>
    </row>
    <row r="55" spans="2:4" x14ac:dyDescent="0.2">
      <c r="B55" s="27" t="s">
        <v>603</v>
      </c>
      <c r="C55" s="160"/>
      <c r="D55" s="160"/>
    </row>
    <row r="56" spans="2:4" x14ac:dyDescent="0.2">
      <c r="B56" s="27" t="s">
        <v>604</v>
      </c>
      <c r="C56" s="160"/>
      <c r="D56" s="160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zoomScaleNormal="100" workbookViewId="0">
      <selection activeCell="E1" sqref="E1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16.6640625" style="14" customWidth="1"/>
    <col min="6" max="16384" width="9.109375" style="14"/>
  </cols>
  <sheetData>
    <row r="1" spans="1:5" s="20" customFormat="1" ht="18.899999999999999" customHeight="1" x14ac:dyDescent="0.3">
      <c r="A1" s="170" t="s">
        <v>597</v>
      </c>
      <c r="B1" s="170"/>
      <c r="C1" s="170"/>
      <c r="D1" s="10" t="s">
        <v>498</v>
      </c>
      <c r="E1" s="19">
        <v>2024</v>
      </c>
    </row>
    <row r="2" spans="1:5" s="11" customFormat="1" ht="18.899999999999999" customHeight="1" x14ac:dyDescent="0.3">
      <c r="A2" s="170" t="s">
        <v>503</v>
      </c>
      <c r="B2" s="170"/>
      <c r="C2" s="170"/>
      <c r="D2" s="10" t="s">
        <v>499</v>
      </c>
      <c r="E2" s="19" t="s">
        <v>501</v>
      </c>
    </row>
    <row r="3" spans="1:5" s="11" customFormat="1" ht="18.899999999999999" customHeight="1" x14ac:dyDescent="0.3">
      <c r="A3" s="170" t="s">
        <v>598</v>
      </c>
      <c r="B3" s="170"/>
      <c r="C3" s="170"/>
      <c r="D3" s="10" t="s">
        <v>500</v>
      </c>
      <c r="E3" s="19">
        <v>2</v>
      </c>
    </row>
    <row r="4" spans="1:5" s="11" customFormat="1" ht="18.899999999999999" customHeight="1" x14ac:dyDescent="0.3">
      <c r="A4" s="170" t="s">
        <v>516</v>
      </c>
      <c r="B4" s="170"/>
      <c r="C4" s="170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39" t="s">
        <v>222</v>
      </c>
      <c r="E8" s="39"/>
    </row>
    <row r="9" spans="1:5" x14ac:dyDescent="0.2">
      <c r="A9" s="120">
        <v>4000</v>
      </c>
      <c r="B9" s="119" t="s">
        <v>557</v>
      </c>
      <c r="C9" s="121">
        <f>SUM(C10+C57+C69)</f>
        <v>6963238.8399999999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1397302.5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0.399999999999999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0.399999999999999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0.399999999999999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0.399999999999999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0.399999999999999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1397302.5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0.399999999999999" x14ac:dyDescent="0.2">
      <c r="A51" s="41">
        <v>4173</v>
      </c>
      <c r="B51" s="43" t="s">
        <v>419</v>
      </c>
      <c r="C51" s="45">
        <v>1397302.5</v>
      </c>
      <c r="D51" s="80"/>
      <c r="E51" s="40"/>
    </row>
    <row r="52" spans="1:5" ht="20.399999999999999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0.399999999999999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0.399999999999999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0.399999999999999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0.6" x14ac:dyDescent="0.2">
      <c r="A57" s="120">
        <v>4200</v>
      </c>
      <c r="B57" s="122" t="s">
        <v>425</v>
      </c>
      <c r="C57" s="121">
        <f>+C58+C64</f>
        <v>5547957.3399999999</v>
      </c>
      <c r="D57" s="80"/>
      <c r="E57" s="40"/>
    </row>
    <row r="58" spans="1:5" ht="20.399999999999999" x14ac:dyDescent="0.2">
      <c r="A58" s="120">
        <v>4210</v>
      </c>
      <c r="B58" s="122" t="s">
        <v>426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5547957.3399999999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5547957.3399999999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17979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17979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17979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276</v>
      </c>
      <c r="E93" s="39" t="s">
        <v>126</v>
      </c>
    </row>
    <row r="94" spans="1:5" x14ac:dyDescent="0.2">
      <c r="A94" s="123">
        <v>5000</v>
      </c>
      <c r="B94" s="119" t="s">
        <v>277</v>
      </c>
      <c r="C94" s="121">
        <f>C95+C123+C156+C166+C181+C210</f>
        <v>5845908.5599999996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5762924.2299999995</v>
      </c>
      <c r="D95" s="124">
        <f>C95/$C$94</f>
        <v>0.98580471638441092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4696799.55</v>
      </c>
      <c r="D96" s="124">
        <f t="shared" ref="D96:D159" si="0">C96/$C$94</f>
        <v>0.80343363256437939</v>
      </c>
      <c r="E96" s="42"/>
    </row>
    <row r="97" spans="1:5" x14ac:dyDescent="0.2">
      <c r="A97" s="44">
        <v>5111</v>
      </c>
      <c r="B97" s="42" t="s">
        <v>280</v>
      </c>
      <c r="C97" s="45">
        <v>3400271.94</v>
      </c>
      <c r="D97" s="46">
        <f t="shared" si="0"/>
        <v>0.58164986761270865</v>
      </c>
      <c r="E97" s="42"/>
    </row>
    <row r="98" spans="1:5" x14ac:dyDescent="0.2">
      <c r="A98" s="44">
        <v>5112</v>
      </c>
      <c r="B98" s="42" t="s">
        <v>281</v>
      </c>
      <c r="C98" s="45">
        <v>76628.34</v>
      </c>
      <c r="D98" s="46">
        <f t="shared" si="0"/>
        <v>1.3108029182037018E-2</v>
      </c>
      <c r="E98" s="42"/>
    </row>
    <row r="99" spans="1:5" x14ac:dyDescent="0.2">
      <c r="A99" s="44">
        <v>5113</v>
      </c>
      <c r="B99" s="42" t="s">
        <v>282</v>
      </c>
      <c r="C99" s="45">
        <v>934183.82</v>
      </c>
      <c r="D99" s="46">
        <f t="shared" si="0"/>
        <v>0.15980130554761876</v>
      </c>
      <c r="E99" s="42"/>
    </row>
    <row r="100" spans="1:5" x14ac:dyDescent="0.2">
      <c r="A100" s="44">
        <v>5114</v>
      </c>
      <c r="B100" s="42" t="s">
        <v>283</v>
      </c>
      <c r="C100" s="45">
        <v>0</v>
      </c>
      <c r="D100" s="46">
        <f t="shared" si="0"/>
        <v>0</v>
      </c>
      <c r="E100" s="42"/>
    </row>
    <row r="101" spans="1:5" x14ac:dyDescent="0.2">
      <c r="A101" s="44">
        <v>5115</v>
      </c>
      <c r="B101" s="42" t="s">
        <v>284</v>
      </c>
      <c r="C101" s="45">
        <v>285715.45</v>
      </c>
      <c r="D101" s="46">
        <f t="shared" si="0"/>
        <v>4.8874430222014972E-2</v>
      </c>
      <c r="E101" s="42"/>
    </row>
    <row r="102" spans="1:5" x14ac:dyDescent="0.2">
      <c r="A102" s="44">
        <v>5116</v>
      </c>
      <c r="B102" s="42" t="s">
        <v>285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482110.71999999997</v>
      </c>
      <c r="D103" s="124">
        <f t="shared" si="0"/>
        <v>8.2469767539436162E-2</v>
      </c>
      <c r="E103" s="42"/>
    </row>
    <row r="104" spans="1:5" x14ac:dyDescent="0.2">
      <c r="A104" s="44">
        <v>5121</v>
      </c>
      <c r="B104" s="42" t="s">
        <v>287</v>
      </c>
      <c r="C104" s="45">
        <v>233289.17</v>
      </c>
      <c r="D104" s="46">
        <f t="shared" si="0"/>
        <v>3.9906400793925524E-2</v>
      </c>
      <c r="E104" s="42"/>
    </row>
    <row r="105" spans="1:5" x14ac:dyDescent="0.2">
      <c r="A105" s="44">
        <v>5122</v>
      </c>
      <c r="B105" s="42" t="s">
        <v>288</v>
      </c>
      <c r="C105" s="45">
        <v>33213.120000000003</v>
      </c>
      <c r="D105" s="46">
        <f t="shared" si="0"/>
        <v>5.6814299538068729E-3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2171</v>
      </c>
      <c r="D107" s="46">
        <f t="shared" si="0"/>
        <v>3.713708447057886E-4</v>
      </c>
      <c r="E107" s="42"/>
    </row>
    <row r="108" spans="1:5" x14ac:dyDescent="0.2">
      <c r="A108" s="44">
        <v>5125</v>
      </c>
      <c r="B108" s="42" t="s">
        <v>291</v>
      </c>
      <c r="C108" s="45">
        <v>13146</v>
      </c>
      <c r="D108" s="46">
        <f t="shared" si="0"/>
        <v>2.2487522452797311E-3</v>
      </c>
      <c r="E108" s="42"/>
    </row>
    <row r="109" spans="1:5" x14ac:dyDescent="0.2">
      <c r="A109" s="44">
        <v>5126</v>
      </c>
      <c r="B109" s="42" t="s">
        <v>292</v>
      </c>
      <c r="C109" s="45">
        <v>167164.07999999999</v>
      </c>
      <c r="D109" s="46">
        <f t="shared" si="0"/>
        <v>2.8595055547704289E-2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33127.35</v>
      </c>
      <c r="D112" s="46">
        <f t="shared" si="0"/>
        <v>5.6667581540139587E-3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584013.96</v>
      </c>
      <c r="D113" s="124">
        <f t="shared" si="0"/>
        <v>9.9901316280595398E-2</v>
      </c>
      <c r="E113" s="42"/>
    </row>
    <row r="114" spans="1:5" x14ac:dyDescent="0.2">
      <c r="A114" s="44">
        <v>5131</v>
      </c>
      <c r="B114" s="42" t="s">
        <v>297</v>
      </c>
      <c r="C114" s="45">
        <v>115037.94</v>
      </c>
      <c r="D114" s="46">
        <f t="shared" si="0"/>
        <v>1.9678368010600564E-2</v>
      </c>
      <c r="E114" s="42"/>
    </row>
    <row r="115" spans="1:5" x14ac:dyDescent="0.2">
      <c r="A115" s="44">
        <v>5132</v>
      </c>
      <c r="B115" s="42" t="s">
        <v>298</v>
      </c>
      <c r="C115" s="45">
        <v>13920</v>
      </c>
      <c r="D115" s="46">
        <f t="shared" si="0"/>
        <v>2.3811525372199804E-3</v>
      </c>
      <c r="E115" s="42"/>
    </row>
    <row r="116" spans="1:5" x14ac:dyDescent="0.2">
      <c r="A116" s="44">
        <v>5133</v>
      </c>
      <c r="B116" s="42" t="s">
        <v>299</v>
      </c>
      <c r="C116" s="45">
        <v>0</v>
      </c>
      <c r="D116" s="46">
        <f t="shared" si="0"/>
        <v>0</v>
      </c>
      <c r="E116" s="42"/>
    </row>
    <row r="117" spans="1:5" x14ac:dyDescent="0.2">
      <c r="A117" s="44">
        <v>5134</v>
      </c>
      <c r="B117" s="42" t="s">
        <v>300</v>
      </c>
      <c r="C117" s="45">
        <v>127984.64</v>
      </c>
      <c r="D117" s="46">
        <f t="shared" si="0"/>
        <v>2.1893028036004725E-2</v>
      </c>
      <c r="E117" s="42"/>
    </row>
    <row r="118" spans="1:5" x14ac:dyDescent="0.2">
      <c r="A118" s="44">
        <v>5135</v>
      </c>
      <c r="B118" s="42" t="s">
        <v>301</v>
      </c>
      <c r="C118" s="45">
        <v>114478.99</v>
      </c>
      <c r="D118" s="46">
        <f t="shared" si="0"/>
        <v>1.9582754130523041E-2</v>
      </c>
      <c r="E118" s="42"/>
    </row>
    <row r="119" spans="1:5" x14ac:dyDescent="0.2">
      <c r="A119" s="44">
        <v>5136</v>
      </c>
      <c r="B119" s="42" t="s">
        <v>302</v>
      </c>
      <c r="C119" s="45">
        <v>8729</v>
      </c>
      <c r="D119" s="46">
        <f t="shared" si="0"/>
        <v>1.4931810702150292E-3</v>
      </c>
      <c r="E119" s="42"/>
    </row>
    <row r="120" spans="1:5" x14ac:dyDescent="0.2">
      <c r="A120" s="44">
        <v>5137</v>
      </c>
      <c r="B120" s="42" t="s">
        <v>303</v>
      </c>
      <c r="C120" s="45">
        <v>5043.6499999999996</v>
      </c>
      <c r="D120" s="46">
        <f t="shared" si="0"/>
        <v>8.627658041917782E-4</v>
      </c>
      <c r="E120" s="42"/>
    </row>
    <row r="121" spans="1:5" x14ac:dyDescent="0.2">
      <c r="A121" s="44">
        <v>5138</v>
      </c>
      <c r="B121" s="42" t="s">
        <v>304</v>
      </c>
      <c r="C121" s="45">
        <v>76764.740000000005</v>
      </c>
      <c r="D121" s="46">
        <f t="shared" si="0"/>
        <v>1.3131361739944836E-2</v>
      </c>
      <c r="E121" s="42"/>
    </row>
    <row r="122" spans="1:5" x14ac:dyDescent="0.2">
      <c r="A122" s="44">
        <v>5139</v>
      </c>
      <c r="B122" s="42" t="s">
        <v>305</v>
      </c>
      <c r="C122" s="45">
        <v>122055</v>
      </c>
      <c r="D122" s="46">
        <f t="shared" si="0"/>
        <v>2.0878704951895453E-2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82984.33</v>
      </c>
      <c r="D123" s="124">
        <f t="shared" si="0"/>
        <v>1.419528361558909E-2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82984.33</v>
      </c>
      <c r="D133" s="124">
        <f t="shared" si="0"/>
        <v>1.419528361558909E-2</v>
      </c>
      <c r="E133" s="42"/>
    </row>
    <row r="134" spans="1:5" x14ac:dyDescent="0.2">
      <c r="A134" s="44">
        <v>5241</v>
      </c>
      <c r="B134" s="42" t="s">
        <v>315</v>
      </c>
      <c r="C134" s="45">
        <v>82984.33</v>
      </c>
      <c r="D134" s="46">
        <f t="shared" si="0"/>
        <v>1.419528361558909E-2</v>
      </c>
      <c r="E134" s="42"/>
    </row>
    <row r="135" spans="1:5" x14ac:dyDescent="0.2">
      <c r="A135" s="44">
        <v>5242</v>
      </c>
      <c r="B135" s="42" t="s">
        <v>316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317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0</v>
      </c>
      <c r="D181" s="124">
        <f t="shared" si="1"/>
        <v>0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  <row r="219" spans="1:5" x14ac:dyDescent="0.2">
      <c r="B219" s="27" t="s">
        <v>599</v>
      </c>
      <c r="C219" s="160" t="s">
        <v>602</v>
      </c>
      <c r="D219" s="160"/>
    </row>
    <row r="220" spans="1:5" x14ac:dyDescent="0.2">
      <c r="B220" s="27" t="s">
        <v>600</v>
      </c>
      <c r="C220" s="176" t="s">
        <v>603</v>
      </c>
      <c r="D220" s="176"/>
      <c r="E220" s="176"/>
    </row>
    <row r="221" spans="1:5" x14ac:dyDescent="0.2">
      <c r="B221" s="27" t="s">
        <v>601</v>
      </c>
      <c r="C221" s="176" t="s">
        <v>604</v>
      </c>
      <c r="D221" s="176"/>
      <c r="E221" s="176"/>
    </row>
    <row r="222" spans="1:5" x14ac:dyDescent="0.2">
      <c r="B222" s="23"/>
      <c r="C222" s="23"/>
      <c r="D222" s="23"/>
    </row>
  </sheetData>
  <sheetProtection formatCells="0" formatColumns="0" formatRows="0" insertColumns="0" insertRows="0" insertHyperlinks="0" deleteColumns="0" deleteRows="0" sort="0" autoFilter="0" pivotTables="0"/>
  <mergeCells count="6">
    <mergeCell ref="C220:E220"/>
    <mergeCell ref="C221:E221"/>
    <mergeCell ref="A1:C1"/>
    <mergeCell ref="A2:C2"/>
    <mergeCell ref="A3:C3"/>
    <mergeCell ref="A4:C4"/>
  </mergeCells>
  <pageMargins left="0.31496062992125984" right="0.31496062992125984" top="0.74803149606299213" bottom="0.74803149606299213" header="0.31496062992125984" footer="0.31496062992125984"/>
  <pageSetup scale="9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zoomScale="80" zoomScaleNormal="80" workbookViewId="0">
      <selection activeCell="J180" sqref="J180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22.6640625" style="14" customWidth="1"/>
    <col min="7" max="8" width="16.6640625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77" t="s">
        <v>597</v>
      </c>
      <c r="B1" s="178"/>
      <c r="C1" s="178"/>
      <c r="D1" s="178"/>
      <c r="E1" s="178"/>
      <c r="F1" s="178"/>
      <c r="G1" s="10" t="s">
        <v>498</v>
      </c>
      <c r="H1" s="19">
        <v>2024</v>
      </c>
    </row>
    <row r="2" spans="1:8" s="11" customFormat="1" ht="18.899999999999999" customHeight="1" x14ac:dyDescent="0.3">
      <c r="A2" s="177" t="s">
        <v>502</v>
      </c>
      <c r="B2" s="178"/>
      <c r="C2" s="178"/>
      <c r="D2" s="178"/>
      <c r="E2" s="178"/>
      <c r="F2" s="178"/>
      <c r="G2" s="10" t="s">
        <v>499</v>
      </c>
      <c r="H2" s="19" t="s">
        <v>501</v>
      </c>
    </row>
    <row r="3" spans="1:8" s="11" customFormat="1" ht="18.899999999999999" customHeight="1" x14ac:dyDescent="0.3">
      <c r="A3" s="177" t="s">
        <v>598</v>
      </c>
      <c r="B3" s="178"/>
      <c r="C3" s="178"/>
      <c r="D3" s="178"/>
      <c r="E3" s="178"/>
      <c r="F3" s="178"/>
      <c r="G3" s="10" t="s">
        <v>500</v>
      </c>
      <c r="H3" s="19">
        <v>2</v>
      </c>
    </row>
    <row r="4" spans="1:8" s="11" customFormat="1" ht="18.899999999999999" customHeight="1" x14ac:dyDescent="0.3">
      <c r="A4" s="177" t="s">
        <v>516</v>
      </c>
      <c r="B4" s="178"/>
      <c r="C4" s="178"/>
      <c r="D4" s="178"/>
      <c r="E4" s="178"/>
      <c r="F4" s="178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487638.79</v>
      </c>
      <c r="D15" s="18">
        <v>487263.44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16</v>
      </c>
      <c r="D16" s="18">
        <v>16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19539.05</v>
      </c>
      <c r="D20" s="18">
        <v>19539.05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10000</v>
      </c>
      <c r="D21" s="18">
        <v>10000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928</v>
      </c>
      <c r="D23" s="18">
        <v>928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5447.71</v>
      </c>
      <c r="D25" s="18">
        <v>5447.71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0</v>
      </c>
    </row>
    <row r="42" spans="1:8" x14ac:dyDescent="0.2">
      <c r="A42" s="16">
        <v>1151</v>
      </c>
      <c r="B42" s="14" t="s">
        <v>144</v>
      </c>
      <c r="C42" s="18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561</v>
      </c>
      <c r="G55" s="15" t="s">
        <v>562</v>
      </c>
      <c r="H55" s="15" t="s">
        <v>99</v>
      </c>
      <c r="I55" s="15" t="s">
        <v>563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4323370.16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4313890.16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9480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3053944.6300000004</v>
      </c>
      <c r="D64" s="18">
        <f t="shared" ref="D64:E64" si="0">SUM(D65:D72)</f>
        <v>0</v>
      </c>
      <c r="E64" s="18">
        <f t="shared" si="0"/>
        <v>592456.93000000005</v>
      </c>
    </row>
    <row r="65" spans="1:9" x14ac:dyDescent="0.2">
      <c r="A65" s="16">
        <v>1241</v>
      </c>
      <c r="B65" s="14" t="s">
        <v>157</v>
      </c>
      <c r="C65" s="18">
        <v>611495.18000000005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0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2377407.9900000002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8">
        <v>0</v>
      </c>
      <c r="E69" s="18">
        <v>592456.93000000005</v>
      </c>
    </row>
    <row r="70" spans="1:9" x14ac:dyDescent="0.2">
      <c r="A70" s="16">
        <v>1246</v>
      </c>
      <c r="B70" s="14" t="s">
        <v>162</v>
      </c>
      <c r="C70" s="18">
        <v>65041.46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564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178703.41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178703.41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0</v>
      </c>
    </row>
    <row r="99" spans="1:8" x14ac:dyDescent="0.2">
      <c r="A99" s="16">
        <v>1191</v>
      </c>
      <c r="B99" s="14" t="s">
        <v>485</v>
      </c>
      <c r="C99" s="18">
        <v>0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584</v>
      </c>
    </row>
    <row r="110" spans="1:8" x14ac:dyDescent="0.2">
      <c r="A110" s="16">
        <v>2110</v>
      </c>
      <c r="B110" s="14" t="s">
        <v>188</v>
      </c>
      <c r="C110" s="18">
        <f>SUM(C111:C119)</f>
        <v>177186.29</v>
      </c>
      <c r="D110" s="18">
        <f>SUM(D111:D119)</f>
        <v>177186.29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111643.32</v>
      </c>
      <c r="D111" s="18">
        <f>C111</f>
        <v>111643.32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5328.4</v>
      </c>
      <c r="D112" s="18">
        <f t="shared" ref="D112:D119" si="1">C112</f>
        <v>5328.4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928</v>
      </c>
      <c r="D113" s="18">
        <f t="shared" si="1"/>
        <v>928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1296.19</v>
      </c>
      <c r="D117" s="18">
        <f t="shared" si="1"/>
        <v>1296.19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57990.38</v>
      </c>
      <c r="D119" s="18">
        <f t="shared" si="1"/>
        <v>57990.38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581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  <row r="178" spans="2:5" x14ac:dyDescent="0.2">
      <c r="B178" s="27" t="s">
        <v>599</v>
      </c>
      <c r="C178" s="176" t="s">
        <v>602</v>
      </c>
      <c r="D178" s="176"/>
      <c r="E178" s="176"/>
    </row>
    <row r="179" spans="2:5" x14ac:dyDescent="0.2">
      <c r="B179" s="27" t="s">
        <v>600</v>
      </c>
      <c r="C179" s="176" t="s">
        <v>603</v>
      </c>
      <c r="D179" s="176"/>
      <c r="E179" s="176"/>
    </row>
    <row r="180" spans="2:5" x14ac:dyDescent="0.2">
      <c r="B180" s="27" t="s">
        <v>601</v>
      </c>
      <c r="C180" s="176" t="s">
        <v>604</v>
      </c>
      <c r="D180" s="176"/>
      <c r="E180" s="176"/>
    </row>
  </sheetData>
  <sheetProtection formatCells="0" formatColumns="0" formatRows="0" insertColumns="0" insertRows="0" insertHyperlinks="0" deleteColumns="0" deleteRows="0" sort="0" autoFilter="0" pivotTables="0"/>
  <mergeCells count="7">
    <mergeCell ref="C179:E179"/>
    <mergeCell ref="C180:E180"/>
    <mergeCell ref="A1:F1"/>
    <mergeCell ref="A2:F2"/>
    <mergeCell ref="A3:F3"/>
    <mergeCell ref="A4:F4"/>
    <mergeCell ref="C178:E178"/>
  </mergeCells>
  <pageMargins left="0.31496062992125984" right="0.31496062992125984" top="0.74803149606299213" bottom="0.74803149606299213" header="0.31496062992125984" footer="0.31496062992125984"/>
  <pageSetup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36" sqref="E36"/>
    </sheetView>
  </sheetViews>
  <sheetFormatPr baseColWidth="10" defaultColWidth="9.109375" defaultRowHeight="10.199999999999999" x14ac:dyDescent="0.2"/>
  <cols>
    <col min="1" max="1" width="10" style="23" customWidth="1"/>
    <col min="2" max="2" width="48.109375" style="23" customWidth="1"/>
    <col min="3" max="3" width="22.88671875" style="23" customWidth="1"/>
    <col min="4" max="5" width="16.6640625" style="23" customWidth="1"/>
    <col min="6" max="16384" width="9.109375" style="23"/>
  </cols>
  <sheetData>
    <row r="1" spans="1:5" ht="18.899999999999999" customHeight="1" x14ac:dyDescent="0.2">
      <c r="A1" s="179" t="s">
        <v>597</v>
      </c>
      <c r="B1" s="179"/>
      <c r="C1" s="179"/>
      <c r="D1" s="21" t="s">
        <v>498</v>
      </c>
      <c r="E1" s="22">
        <v>2024</v>
      </c>
    </row>
    <row r="2" spans="1:5" ht="18.899999999999999" customHeight="1" x14ac:dyDescent="0.2">
      <c r="A2" s="179" t="s">
        <v>504</v>
      </c>
      <c r="B2" s="179"/>
      <c r="C2" s="179"/>
      <c r="D2" s="21" t="s">
        <v>499</v>
      </c>
      <c r="E2" s="22" t="s">
        <v>501</v>
      </c>
    </row>
    <row r="3" spans="1:5" ht="18.899999999999999" customHeight="1" x14ac:dyDescent="0.2">
      <c r="A3" s="179" t="s">
        <v>598</v>
      </c>
      <c r="B3" s="179"/>
      <c r="C3" s="179"/>
      <c r="D3" s="21" t="s">
        <v>500</v>
      </c>
      <c r="E3" s="22">
        <v>2</v>
      </c>
    </row>
    <row r="4" spans="1:5" ht="18.899999999999999" customHeight="1" x14ac:dyDescent="0.2">
      <c r="A4" s="179" t="s">
        <v>516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253</v>
      </c>
      <c r="C9" s="28">
        <v>2424341.91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1117330.28</v>
      </c>
    </row>
    <row r="16" spans="1:5" x14ac:dyDescent="0.2">
      <c r="A16" s="27">
        <v>3220</v>
      </c>
      <c r="B16" s="23" t="s">
        <v>388</v>
      </c>
      <c r="C16" s="28">
        <v>9184803.8300000001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  <row r="33" spans="2:5" x14ac:dyDescent="0.2">
      <c r="B33" s="27" t="s">
        <v>599</v>
      </c>
      <c r="C33" s="176" t="s">
        <v>602</v>
      </c>
      <c r="D33" s="176"/>
      <c r="E33" s="176"/>
    </row>
    <row r="34" spans="2:5" x14ac:dyDescent="0.2">
      <c r="B34" s="27" t="s">
        <v>600</v>
      </c>
      <c r="C34" s="176" t="s">
        <v>603</v>
      </c>
      <c r="D34" s="176"/>
      <c r="E34" s="176"/>
    </row>
    <row r="35" spans="2:5" x14ac:dyDescent="0.2">
      <c r="B35" s="27" t="s">
        <v>601</v>
      </c>
      <c r="C35" s="176" t="s">
        <v>604</v>
      </c>
      <c r="D35" s="176"/>
      <c r="E35" s="176"/>
    </row>
    <row r="36" spans="2:5" x14ac:dyDescent="0.2">
      <c r="B36" s="14"/>
      <c r="C36" s="14"/>
      <c r="D36" s="14"/>
      <c r="E36" s="14"/>
    </row>
  </sheetData>
  <sheetProtection formatCells="0" formatColumns="0" formatRows="0" insertColumns="0" insertRows="0" insertHyperlinks="0" deleteColumns="0" deleteRows="0" sort="0" autoFilter="0" pivotTables="0"/>
  <mergeCells count="7">
    <mergeCell ref="C34:E34"/>
    <mergeCell ref="C35:E35"/>
    <mergeCell ref="A1:C1"/>
    <mergeCell ref="A2:C2"/>
    <mergeCell ref="A3:C3"/>
    <mergeCell ref="A4:C4"/>
    <mergeCell ref="C33:E33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3"/>
  <sheetViews>
    <sheetView zoomScaleNormal="100" workbookViewId="0">
      <selection activeCell="C153" sqref="C153:E153"/>
    </sheetView>
  </sheetViews>
  <sheetFormatPr baseColWidth="10" defaultColWidth="9.109375" defaultRowHeight="10.199999999999999" x14ac:dyDescent="0.2"/>
  <cols>
    <col min="1" max="1" width="10" style="23" customWidth="1"/>
    <col min="2" max="2" width="63.44140625" style="23" bestFit="1" customWidth="1"/>
    <col min="3" max="3" width="15.33203125" style="23" bestFit="1" customWidth="1"/>
    <col min="4" max="4" width="16.44140625" style="23" bestFit="1" customWidth="1"/>
    <col min="5" max="5" width="19.109375" style="23" customWidth="1"/>
    <col min="6" max="16384" width="9.109375" style="23"/>
  </cols>
  <sheetData>
    <row r="1" spans="1:5" s="29" customFormat="1" ht="18.899999999999999" customHeight="1" x14ac:dyDescent="0.3">
      <c r="A1" s="179" t="s">
        <v>597</v>
      </c>
      <c r="B1" s="179"/>
      <c r="C1" s="179"/>
      <c r="D1" s="21" t="s">
        <v>498</v>
      </c>
      <c r="E1" s="22">
        <v>2024</v>
      </c>
    </row>
    <row r="2" spans="1:5" s="29" customFormat="1" ht="18.899999999999999" customHeight="1" x14ac:dyDescent="0.3">
      <c r="A2" s="179" t="s">
        <v>505</v>
      </c>
      <c r="B2" s="179"/>
      <c r="C2" s="179"/>
      <c r="D2" s="21" t="s">
        <v>499</v>
      </c>
      <c r="E2" s="22" t="s">
        <v>501</v>
      </c>
    </row>
    <row r="3" spans="1:5" s="29" customFormat="1" ht="18.899999999999999" customHeight="1" x14ac:dyDescent="0.3">
      <c r="A3" s="179" t="s">
        <v>598</v>
      </c>
      <c r="B3" s="179"/>
      <c r="C3" s="179"/>
      <c r="D3" s="21" t="s">
        <v>500</v>
      </c>
      <c r="E3" s="22">
        <v>2</v>
      </c>
    </row>
    <row r="4" spans="1:5" s="29" customFormat="1" ht="18.899999999999999" customHeight="1" x14ac:dyDescent="0.3">
      <c r="A4" s="179" t="s">
        <v>516</v>
      </c>
      <c r="B4" s="179"/>
      <c r="C4" s="17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5532490.3200000003</v>
      </c>
      <c r="D10" s="28">
        <v>5123127.63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5532490.3200000003</v>
      </c>
      <c r="D16" s="84">
        <f>SUM(D9:D15)</f>
        <v>5123127.63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0</v>
      </c>
      <c r="D29" s="84">
        <f>SUM(D30:D37)</f>
        <v>22664.15</v>
      </c>
    </row>
    <row r="30" spans="1:4" x14ac:dyDescent="0.2">
      <c r="A30" s="27">
        <v>1241</v>
      </c>
      <c r="B30" s="23" t="s">
        <v>157</v>
      </c>
      <c r="C30" s="28">
        <v>0</v>
      </c>
      <c r="D30" s="28">
        <v>22664.15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0</v>
      </c>
      <c r="D35" s="28">
        <v>0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0</v>
      </c>
      <c r="D44" s="84">
        <f>D21+D29+D38</f>
        <v>22664.15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1117330.28</v>
      </c>
      <c r="D48" s="84">
        <v>1526147.93</v>
      </c>
      <c r="E48" s="156"/>
    </row>
    <row r="49" spans="1:4" x14ac:dyDescent="0.2">
      <c r="A49" s="27"/>
      <c r="B49" s="85" t="s">
        <v>510</v>
      </c>
      <c r="C49" s="84">
        <f>C54+C66+C94+C97+C50</f>
        <v>0</v>
      </c>
      <c r="D49" s="84">
        <f>D54+D66+D94+D97+D50</f>
        <v>393746.76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0</v>
      </c>
      <c r="D66" s="84">
        <f>D67+D76+D79+D85</f>
        <v>65110.62</v>
      </c>
    </row>
    <row r="67" spans="1:4" x14ac:dyDescent="0.2">
      <c r="A67" s="27">
        <v>5510</v>
      </c>
      <c r="B67" s="23" t="s">
        <v>358</v>
      </c>
      <c r="C67" s="28">
        <f>SUM(C68:C75)</f>
        <v>0</v>
      </c>
      <c r="D67" s="28">
        <f>SUM(D68:D75)</f>
        <v>65110.62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0</v>
      </c>
      <c r="D72" s="28">
        <v>65110.62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0</v>
      </c>
      <c r="D97" s="84">
        <f>SUM(D98:D102)</f>
        <v>328636.14</v>
      </c>
    </row>
    <row r="98" spans="1:4" x14ac:dyDescent="0.2">
      <c r="A98" s="27">
        <v>2111</v>
      </c>
      <c r="B98" s="23" t="s">
        <v>523</v>
      </c>
      <c r="C98" s="28">
        <v>0</v>
      </c>
      <c r="D98" s="28">
        <v>22649.15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288387.96999999997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17599.02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596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5" x14ac:dyDescent="0.2">
      <c r="A145" s="27"/>
      <c r="B145" s="91" t="s">
        <v>539</v>
      </c>
      <c r="C145" s="84">
        <f>C48+C49+C103-C109-C112</f>
        <v>1117330.28</v>
      </c>
      <c r="D145" s="84">
        <f>D48+D49+D103-D109-D112</f>
        <v>1919894.69</v>
      </c>
    </row>
    <row r="147" spans="1:5" x14ac:dyDescent="0.2">
      <c r="B147" s="23" t="s">
        <v>518</v>
      </c>
    </row>
    <row r="151" spans="1:5" x14ac:dyDescent="0.2">
      <c r="B151" s="27" t="s">
        <v>599</v>
      </c>
      <c r="C151" s="176" t="s">
        <v>602</v>
      </c>
      <c r="D151" s="176"/>
      <c r="E151" s="176"/>
    </row>
    <row r="152" spans="1:5" x14ac:dyDescent="0.2">
      <c r="B152" s="27" t="s">
        <v>600</v>
      </c>
      <c r="C152" s="176" t="s">
        <v>603</v>
      </c>
      <c r="D152" s="176"/>
      <c r="E152" s="176"/>
    </row>
    <row r="153" spans="1:5" x14ac:dyDescent="0.2">
      <c r="B153" s="27" t="s">
        <v>601</v>
      </c>
      <c r="C153" s="176" t="s">
        <v>604</v>
      </c>
      <c r="D153" s="176"/>
      <c r="E153" s="176"/>
    </row>
  </sheetData>
  <sheetProtection formatCells="0" formatColumns="0" formatRows="0" insertColumns="0" insertRows="0" insertHyperlinks="0" deleteColumns="0" deleteRows="0" sort="0" autoFilter="0" pivotTables="0"/>
  <mergeCells count="7">
    <mergeCell ref="C152:E152"/>
    <mergeCell ref="C153:E153"/>
    <mergeCell ref="A1:C1"/>
    <mergeCell ref="A2:C2"/>
    <mergeCell ref="A3:C3"/>
    <mergeCell ref="A4:C4"/>
    <mergeCell ref="C151:E151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98" fitToHeight="0" orientation="landscape" r:id="rId1"/>
  <rowBreaks count="1" manualBreakCount="1">
    <brk id="112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5"/>
  <sheetViews>
    <sheetView showGridLines="0" topLeftCell="A16" workbookViewId="0">
      <selection activeCell="A16" sqref="A16:C16"/>
    </sheetView>
  </sheetViews>
  <sheetFormatPr baseColWidth="10" defaultColWidth="11.44140625" defaultRowHeight="10.199999999999999" x14ac:dyDescent="0.2"/>
  <cols>
    <col min="1" max="1" width="3.33203125" style="31" customWidth="1"/>
    <col min="2" max="2" width="63.109375" style="31" customWidth="1"/>
    <col min="3" max="3" width="17.6640625" style="31" customWidth="1"/>
    <col min="4" max="16384" width="11.44140625" style="31"/>
  </cols>
  <sheetData>
    <row r="1" spans="1:3" s="30" customFormat="1" ht="18" customHeight="1" x14ac:dyDescent="0.3">
      <c r="A1" s="180" t="s">
        <v>597</v>
      </c>
      <c r="B1" s="181"/>
      <c r="C1" s="182"/>
    </row>
    <row r="2" spans="1:3" s="30" customFormat="1" ht="18" customHeight="1" x14ac:dyDescent="0.3">
      <c r="A2" s="183" t="s">
        <v>506</v>
      </c>
      <c r="B2" s="184"/>
      <c r="C2" s="185"/>
    </row>
    <row r="3" spans="1:3" s="30" customFormat="1" ht="18" customHeight="1" x14ac:dyDescent="0.3">
      <c r="A3" s="183" t="s">
        <v>598</v>
      </c>
      <c r="B3" s="184"/>
      <c r="C3" s="185"/>
    </row>
    <row r="4" spans="1:3" s="32" customFormat="1" ht="18" customHeight="1" x14ac:dyDescent="0.2">
      <c r="A4" s="186" t="s">
        <v>507</v>
      </c>
      <c r="B4" s="187"/>
      <c r="C4" s="188"/>
    </row>
    <row r="5" spans="1:3" s="32" customFormat="1" ht="18" customHeight="1" x14ac:dyDescent="0.2">
      <c r="A5" s="189" t="s">
        <v>406</v>
      </c>
      <c r="B5" s="190"/>
      <c r="C5" s="147">
        <v>2024</v>
      </c>
    </row>
    <row r="6" spans="1:3" x14ac:dyDescent="0.2">
      <c r="A6" s="47" t="s">
        <v>435</v>
      </c>
      <c r="B6" s="47"/>
      <c r="C6" s="92">
        <v>6963238.8399999999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0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161" t="s">
        <v>605</v>
      </c>
      <c r="B16" s="162"/>
      <c r="C16" s="16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6963238.8399999999</v>
      </c>
    </row>
    <row r="23" spans="1:3" x14ac:dyDescent="0.2">
      <c r="B23" s="31" t="s">
        <v>518</v>
      </c>
    </row>
    <row r="27" spans="1:3" x14ac:dyDescent="0.2">
      <c r="B27" s="27" t="s">
        <v>599</v>
      </c>
    </row>
    <row r="28" spans="1:3" x14ac:dyDescent="0.2">
      <c r="B28" s="27" t="s">
        <v>600</v>
      </c>
    </row>
    <row r="29" spans="1:3" x14ac:dyDescent="0.2">
      <c r="B29" s="27" t="s">
        <v>601</v>
      </c>
    </row>
    <row r="33" spans="2:2" x14ac:dyDescent="0.2">
      <c r="B33" s="159" t="s">
        <v>602</v>
      </c>
    </row>
    <row r="34" spans="2:2" x14ac:dyDescent="0.2">
      <c r="B34" s="159" t="s">
        <v>603</v>
      </c>
    </row>
    <row r="35" spans="2:2" x14ac:dyDescent="0.2">
      <c r="B35" s="159" t="s">
        <v>604</v>
      </c>
    </row>
  </sheetData>
  <mergeCells count="5">
    <mergeCell ref="A1:C1"/>
    <mergeCell ref="A2:C2"/>
    <mergeCell ref="A3:C3"/>
    <mergeCell ref="A4:C4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"/>
  <sheetViews>
    <sheetView showGridLines="0" topLeftCell="A14" workbookViewId="0">
      <selection activeCell="F23" sqref="F23"/>
    </sheetView>
  </sheetViews>
  <sheetFormatPr baseColWidth="10" defaultColWidth="11.44140625" defaultRowHeight="10.199999999999999" x14ac:dyDescent="0.2"/>
  <cols>
    <col min="1" max="1" width="3.6640625" style="31" customWidth="1"/>
    <col min="2" max="2" width="62.109375" style="31" customWidth="1"/>
    <col min="3" max="3" width="17.6640625" style="31" customWidth="1"/>
    <col min="4" max="16384" width="11.44140625" style="31"/>
  </cols>
  <sheetData>
    <row r="1" spans="1:3" s="33" customFormat="1" ht="18.899999999999999" customHeight="1" x14ac:dyDescent="0.3">
      <c r="A1" s="191" t="s">
        <v>597</v>
      </c>
      <c r="B1" s="192"/>
      <c r="C1" s="193"/>
    </row>
    <row r="2" spans="1:3" s="33" customFormat="1" ht="18.899999999999999" customHeight="1" x14ac:dyDescent="0.3">
      <c r="A2" s="194" t="s">
        <v>508</v>
      </c>
      <c r="B2" s="195"/>
      <c r="C2" s="196"/>
    </row>
    <row r="3" spans="1:3" s="33" customFormat="1" ht="18.899999999999999" customHeight="1" x14ac:dyDescent="0.3">
      <c r="A3" s="194" t="s">
        <v>598</v>
      </c>
      <c r="B3" s="195"/>
      <c r="C3" s="196"/>
    </row>
    <row r="4" spans="1:3" x14ac:dyDescent="0.2">
      <c r="A4" s="186" t="s">
        <v>507</v>
      </c>
      <c r="B4" s="187"/>
      <c r="C4" s="188"/>
    </row>
    <row r="5" spans="1:3" ht="22.2" customHeight="1" x14ac:dyDescent="0.2">
      <c r="A5" s="197" t="s">
        <v>406</v>
      </c>
      <c r="B5" s="198"/>
      <c r="C5" s="147">
        <v>2024</v>
      </c>
    </row>
    <row r="6" spans="1:3" x14ac:dyDescent="0.2">
      <c r="A6" s="72" t="s">
        <v>448</v>
      </c>
      <c r="B6" s="47"/>
      <c r="C6" s="96">
        <v>5845908.5599999996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0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0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0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166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0</v>
      </c>
    </row>
    <row r="32" spans="1:3" x14ac:dyDescent="0.2">
      <c r="A32" s="78" t="s">
        <v>470</v>
      </c>
      <c r="B32" s="65" t="s">
        <v>358</v>
      </c>
      <c r="C32" s="97">
        <v>0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0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164" t="s">
        <v>551</v>
      </c>
      <c r="B37" s="165" t="s">
        <v>607</v>
      </c>
      <c r="C37" s="166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5845908.5599999996</v>
      </c>
    </row>
    <row r="42" spans="1:3" x14ac:dyDescent="0.2">
      <c r="B42" s="31" t="s">
        <v>518</v>
      </c>
    </row>
    <row r="47" spans="1:3" x14ac:dyDescent="0.2">
      <c r="B47" s="27" t="s">
        <v>599</v>
      </c>
      <c r="C47" s="159" t="s">
        <v>602</v>
      </c>
    </row>
    <row r="48" spans="1:3" x14ac:dyDescent="0.2">
      <c r="B48" s="27" t="s">
        <v>600</v>
      </c>
      <c r="C48" s="159" t="s">
        <v>603</v>
      </c>
    </row>
    <row r="49" spans="2:3" x14ac:dyDescent="0.2">
      <c r="B49" s="27" t="s">
        <v>601</v>
      </c>
      <c r="C49" s="159" t="s">
        <v>604</v>
      </c>
    </row>
  </sheetData>
  <mergeCells count="5">
    <mergeCell ref="A1:C1"/>
    <mergeCell ref="A2:C2"/>
    <mergeCell ref="A3:C3"/>
    <mergeCell ref="A4:C4"/>
    <mergeCell ref="A5:B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topLeftCell="A25" workbookViewId="0">
      <selection activeCell="B37" sqref="B37"/>
    </sheetView>
  </sheetViews>
  <sheetFormatPr baseColWidth="10" defaultColWidth="9.109375" defaultRowHeight="10.199999999999999" x14ac:dyDescent="0.2"/>
  <cols>
    <col min="1" max="1" width="10" style="23" customWidth="1"/>
    <col min="2" max="2" width="68.5546875" style="23" bestFit="1" customWidth="1"/>
    <col min="3" max="3" width="17.44140625" style="23" bestFit="1" customWidth="1"/>
    <col min="4" max="5" width="23.6640625" style="23" bestFit="1" customWidth="1"/>
    <col min="6" max="6" width="19.33203125" style="23" customWidth="1"/>
    <col min="7" max="7" width="20.5546875" style="23" customWidth="1"/>
    <col min="8" max="10" width="20.33203125" style="23" customWidth="1"/>
    <col min="11" max="16384" width="9.109375" style="23"/>
  </cols>
  <sheetData>
    <row r="1" spans="1:10" ht="18.899999999999999" customHeight="1" x14ac:dyDescent="0.2">
      <c r="A1" s="179" t="s">
        <v>597</v>
      </c>
      <c r="B1" s="200"/>
      <c r="C1" s="200"/>
      <c r="D1" s="200"/>
      <c r="E1" s="200"/>
      <c r="F1" s="200"/>
      <c r="G1" s="21" t="s">
        <v>498</v>
      </c>
      <c r="H1" s="22">
        <v>2024</v>
      </c>
    </row>
    <row r="2" spans="1:10" ht="18.899999999999999" customHeight="1" x14ac:dyDescent="0.2">
      <c r="A2" s="179" t="s">
        <v>509</v>
      </c>
      <c r="B2" s="200"/>
      <c r="C2" s="200"/>
      <c r="D2" s="200"/>
      <c r="E2" s="200"/>
      <c r="F2" s="200"/>
      <c r="G2" s="21" t="s">
        <v>499</v>
      </c>
      <c r="H2" s="22" t="s">
        <v>501</v>
      </c>
    </row>
    <row r="3" spans="1:10" ht="18.899999999999999" customHeight="1" x14ac:dyDescent="0.2">
      <c r="A3" s="201" t="s">
        <v>598</v>
      </c>
      <c r="B3" s="202"/>
      <c r="C3" s="202"/>
      <c r="D3" s="202"/>
      <c r="E3" s="202"/>
      <c r="F3" s="202"/>
      <c r="G3" s="21" t="s">
        <v>500</v>
      </c>
      <c r="H3" s="22">
        <v>2</v>
      </c>
    </row>
    <row r="4" spans="1:10" x14ac:dyDescent="0.2">
      <c r="A4" s="201" t="str">
        <f>'Notas a los Edos Financieros'!A4</f>
        <v>(Cifras en Pesos)</v>
      </c>
      <c r="B4" s="202"/>
      <c r="C4" s="202"/>
      <c r="D4" s="202"/>
      <c r="E4" s="202"/>
      <c r="F4" s="202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406</v>
      </c>
      <c r="C8" s="26" t="s">
        <v>109</v>
      </c>
      <c r="D8" s="26" t="s">
        <v>407</v>
      </c>
      <c r="E8" s="26" t="s">
        <v>408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203" t="s">
        <v>608</v>
      </c>
    </row>
    <row r="38" spans="1:6" x14ac:dyDescent="0.2">
      <c r="C38" s="28"/>
      <c r="D38" s="28"/>
      <c r="E38" s="28"/>
      <c r="F38" s="28"/>
    </row>
    <row r="39" spans="1:6" x14ac:dyDescent="0.2">
      <c r="B39" s="199" t="s">
        <v>553</v>
      </c>
      <c r="C39" s="199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13036699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-6594035.1600000001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520575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-6963238.8399999999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9" t="s">
        <v>554</v>
      </c>
      <c r="C48" s="199"/>
    </row>
    <row r="49" spans="1:4" x14ac:dyDescent="0.2">
      <c r="B49" s="149" t="s">
        <v>406</v>
      </c>
      <c r="C49" s="148">
        <f>H1</f>
        <v>2024</v>
      </c>
    </row>
    <row r="50" spans="1:4" x14ac:dyDescent="0.2">
      <c r="A50" s="23">
        <v>8210</v>
      </c>
      <c r="B50" s="112" t="s">
        <v>47</v>
      </c>
      <c r="C50" s="114">
        <v>-13036699</v>
      </c>
    </row>
    <row r="51" spans="1:4" x14ac:dyDescent="0.2">
      <c r="A51" s="23">
        <v>8220</v>
      </c>
      <c r="B51" s="112" t="s">
        <v>46</v>
      </c>
      <c r="C51" s="114">
        <v>7859984.4900000002</v>
      </c>
    </row>
    <row r="52" spans="1:4" x14ac:dyDescent="0.2">
      <c r="A52" s="23">
        <v>8230</v>
      </c>
      <c r="B52" s="112" t="s">
        <v>606</v>
      </c>
      <c r="C52" s="114">
        <f>+C43</f>
        <v>520575</v>
      </c>
      <c r="D52" s="28"/>
    </row>
    <row r="53" spans="1:4" x14ac:dyDescent="0.2">
      <c r="A53" s="23">
        <v>8240</v>
      </c>
      <c r="B53" s="112" t="s">
        <v>45</v>
      </c>
      <c r="C53" s="114">
        <v>1618.46</v>
      </c>
    </row>
    <row r="54" spans="1:4" x14ac:dyDescent="0.2">
      <c r="A54" s="23">
        <v>8250</v>
      </c>
      <c r="B54" s="112" t="s">
        <v>44</v>
      </c>
      <c r="C54" s="114">
        <v>0</v>
      </c>
    </row>
    <row r="55" spans="1:4" x14ac:dyDescent="0.2">
      <c r="A55" s="23">
        <v>8260</v>
      </c>
      <c r="B55" s="112" t="s">
        <v>43</v>
      </c>
      <c r="C55" s="114">
        <v>0</v>
      </c>
    </row>
    <row r="56" spans="1:4" x14ac:dyDescent="0.2">
      <c r="A56" s="23">
        <v>8270</v>
      </c>
      <c r="B56" s="112" t="s">
        <v>42</v>
      </c>
      <c r="C56" s="114">
        <v>5845908.5599999996</v>
      </c>
    </row>
    <row r="58" spans="1:4" x14ac:dyDescent="0.2">
      <c r="B58" s="14" t="s">
        <v>518</v>
      </c>
    </row>
    <row r="62" spans="1:4" x14ac:dyDescent="0.2">
      <c r="B62" s="27" t="s">
        <v>599</v>
      </c>
      <c r="C62" s="176" t="s">
        <v>602</v>
      </c>
      <c r="D62" s="176"/>
    </row>
    <row r="63" spans="1:4" x14ac:dyDescent="0.2">
      <c r="B63" s="27" t="s">
        <v>600</v>
      </c>
      <c r="C63" s="176" t="s">
        <v>603</v>
      </c>
      <c r="D63" s="176"/>
    </row>
    <row r="64" spans="1:4" x14ac:dyDescent="0.2">
      <c r="B64" s="27" t="s">
        <v>601</v>
      </c>
      <c r="C64" s="176" t="s">
        <v>604</v>
      </c>
      <c r="D64" s="176"/>
    </row>
  </sheetData>
  <sheetProtection formatCells="0" formatColumns="0" formatRows="0" insertColumns="0" insertRows="0" insertHyperlinks="0" deleteColumns="0" deleteRows="0" sort="0" autoFilter="0" pivotTables="0"/>
  <mergeCells count="9">
    <mergeCell ref="C62:D62"/>
    <mergeCell ref="C63:D63"/>
    <mergeCell ref="C64:D64"/>
    <mergeCell ref="B48:C48"/>
    <mergeCell ref="A1:F1"/>
    <mergeCell ref="A2:F2"/>
    <mergeCell ref="A3:F3"/>
    <mergeCell ref="B39:C39"/>
    <mergeCell ref="A4:F4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scale="6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2024-07-18T18:07:08Z</cp:lastPrinted>
  <dcterms:created xsi:type="dcterms:W3CDTF">2012-12-11T20:36:24Z</dcterms:created>
  <dcterms:modified xsi:type="dcterms:W3CDTF">2024-07-24T21:37:12Z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