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TERCER TRIMESTRE\SIRET\"/>
    </mc:Choice>
  </mc:AlternateContent>
  <xr:revisionPtr revIDLastSave="0" documentId="13_ncr:1_{8D432E03-FEB2-4D71-9785-F84ADAC098C6}" xr6:coauthVersionLast="47" xr6:coauthVersionMax="47" xr10:uidLastSave="{00000000-0000-0000-0000-000000000000}"/>
  <bookViews>
    <workbookView xWindow="-120" yWindow="-120" windowWidth="29040" windowHeight="15720" tabRatio="863" activeTab="6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1">ACT!$A$1:$E$220</definedName>
    <definedName name="_xlnm.Print_Area" localSheetId="6">Conciliacion_Eg!$A$1:$F$50</definedName>
    <definedName name="_xlnm.Print_Area" localSheetId="5">Conciliacion_Ig!$A$1:$G$32</definedName>
    <definedName name="_xlnm.Print_Area" localSheetId="4">EFE!$A$1:$E$148</definedName>
    <definedName name="_xlnm.Print_Area" localSheetId="2">ESF!$A$1:$H$182</definedName>
    <definedName name="_xlnm.Print_Area" localSheetId="7">Memoria!$A$1:$H$66</definedName>
    <definedName name="_xlnm.Print_Area" localSheetId="0">'Notas a los Edos Financieros'!$A$1:$D$56</definedName>
    <definedName name="_xlnm.Print_Area" localSheetId="3">VHP!$A$1:$E$38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H110" i="59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<sst xmlns="http://schemas.openxmlformats.org/spreadsheetml/2006/main" count="902" uniqueCount="604">
  <si>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</si>
  <si>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</si>
  <si>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</si>
  <si>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</si>
  <si>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</si>
  <si>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</si>
  <si>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</si>
  <si>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</si>
  <si>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</si>
  <si>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</si>
  <si>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</si>
  <si>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</si>
  <si>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</si>
  <si>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</si>
  <si>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</si>
  <si>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</si>
  <si>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</si>
  <si>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</si>
  <si>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</si>
  <si>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</si>
  <si>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</si>
  <si>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</si>
  <si>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</si>
  <si>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</si>
  <si>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</si>
  <si>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</si>
  <si>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</si>
  <si>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</si>
  <si>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</si>
  <si>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</si>
  <si>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</si>
  <si>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</si>
  <si>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</si>
  <si>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</si>
  <si>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</si>
  <si>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</si>
  <si>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</si>
  <si>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</si>
  <si>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</si>
  <si>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</si>
  <si>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</si>
  <si>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</si>
  <si>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</si>
  <si>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</si>
  <si>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</si>
  <si>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</si>
  <si>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</si>
  <si>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</si>
  <si>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</si>
  <si>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</si>
  <si>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</si>
  <si>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</si>
  <si>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</si>
  <si>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</si>
  <si>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</si>
  <si>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</si>
  <si>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</si>
  <si>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</si>
  <si>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</si>
  <si>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</si>
  <si>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</si>
  <si>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</si>
  <si>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</si>
  <si>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</si>
  <si>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</si>
  <si>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</si>
  <si>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</si>
  <si>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</si>
  <si>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</si>
  <si>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</si>
  <si>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</si>
  <si>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</si>
  <si>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</si>
  <si>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</si>
  <si>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</si>
  <si>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</si>
  <si>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</si>
  <si>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</si>
  <si>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</si>
  <si>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</si>
  <si>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</si>
  <si>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</si>
  <si>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</si>
  <si>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</si>
  <si>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</si>
  <si>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</si>
  <si>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</si>
  <si>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</si>
  <si>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</si>
  <si>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</si>
  <si>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</si>
  <si>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</si>
  <si>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</si>
  <si>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</si>
  <si>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</si>
  <si>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</si>
  <si>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</si>
  <si>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</si>
  <si>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</si>
  <si>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</si>
  <si>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</si>
  <si>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</si>
  <si>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</si>
  <si>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</si>
  <si>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</si>
  <si>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</si>
  <si>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</si>
  <si>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</si>
  <si>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</si>
  <si>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</si>
  <si>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</si>
  <si>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</si>
  <si>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</si>
  <si>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</si>
  <si>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</si>
  <si>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</si>
  <si>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</si>
  <si>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</si>
  <si>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</si>
  <si>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</si>
  <si>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</si>
  <si>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</si>
  <si>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</si>
  <si>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</si>
  <si>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</si>
  <si>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</si>
  <si>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</si>
  <si>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</si>
  <si>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</si>
  <si>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</si>
  <si>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</si>
  <si>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</si>
  <si>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</si>
  <si>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</si>
  <si>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</si>
  <si>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</si>
  <si>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</si>
  <si>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</si>
  <si>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</si>
  <si>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</si>
  <si>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</si>
  <si>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</si>
  <si>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</si>
  <si>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</si>
  <si>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</si>
  <si>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</si>
  <si>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</si>
  <si>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</si>
  <si>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</si>
  <si>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</si>
  <si>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</si>
  <si>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</si>
  <si>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</si>
  <si>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</si>
  <si>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</si>
  <si>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</si>
  <si>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</si>
  <si>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</si>
  <si>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</si>
  <si>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</si>
  <si>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</si>
  <si>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</si>
  <si>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</si>
  <si>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</si>
  <si>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</si>
  <si>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</si>
  <si>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</si>
  <si>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</si>
  <si>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</si>
  <si>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</si>
  <si>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</si>
  <si>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</si>
  <si>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</si>
  <si>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</si>
  <si>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</si>
  <si>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</si>
  <si>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</si>
  <si>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</si>
  <si>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</si>
  <si>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</si>
  <si>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</si>
  <si>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</si>
  <si>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</si>
  <si>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</si>
  <si>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</si>
  <si>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</si>
  <si>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</si>
  <si>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</si>
  <si>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</si>
  <si>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</si>
  <si>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</si>
  <si>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</si>
  <si>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</si>
  <si>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</si>
  <si>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</si>
  <si>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</si>
  <si>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</si>
  <si>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</si>
  <si>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</si>
  <si>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</si>
  <si>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</si>
  <si>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</si>
  <si>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</si>
  <si>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</si>
  <si>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</si>
  <si>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</si>
  <si>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</si>
  <si>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</si>
  <si>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</si>
  <si>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</si>
  <si>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</si>
  <si>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</si>
  <si>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</si>
  <si>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</si>
  <si>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</si>
  <si>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</si>
  <si>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</si>
  <si>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</si>
  <si>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</si>
  <si>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</si>
  <si>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</si>
  <si>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</si>
  <si>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</si>
  <si>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</si>
  <si>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</si>
  <si>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</si>
  <si>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</si>
  <si>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</si>
  <si>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</si>
  <si>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</si>
  <si>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</si>
  <si>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</si>
  <si>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</si>
  <si>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</si>
  <si>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</si>
  <si>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</si>
  <si>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</si>
  <si>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</si>
  <si>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</si>
  <si>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</si>
  <si>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</si>
  <si>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</si>
  <si>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</si>
  <si>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</si>
  <si>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</si>
  <si>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</si>
  <si>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</si>
  <si>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</si>
  <si>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</si>
  <si>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</si>
  <si>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</si>
  <si>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</si>
  <si>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</si>
  <si>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</si>
  <si>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</si>
  <si>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</si>
  <si>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</si>
  <si>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</si>
  <si>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</si>
  <si>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</si>
  <si>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</si>
  <si>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</si>
  <si>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</si>
  <si>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</si>
  <si>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</si>
  <si>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</si>
  <si>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</si>
  <si>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</si>
  <si>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</si>
  <si>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</si>
  <si>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</si>
  <si>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</si>
  <si>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</si>
  <si>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</si>
  <si>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</si>
  <si>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</si>
  <si>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</si>
  <si>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</si>
  <si>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</si>
  <si>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</si>
  <si>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</si>
  <si>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</si>
  <si>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</si>
  <si>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</si>
  <si>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</si>
  <si>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</si>
  <si>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</si>
  <si>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</si>
  <si>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</si>
  <si>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</si>
  <si>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</si>
  <si>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</si>
  <si>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</si>
  <si>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</si>
  <si>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</si>
  <si>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</si>
  <si>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</si>
  <si>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</si>
  <si>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</si>
  <si>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</si>
  <si>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</si>
  <si>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</si>
  <si>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</si>
  <si>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</si>
  <si>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</si>
  <si>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</si>
  <si>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</si>
  <si>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</si>
  <si>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</si>
  <si>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</si>
  <si>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</si>
  <si>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</si>
  <si>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</si>
  <si>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</si>
  <si>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</si>
  <si>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</si>
  <si>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</si>
  <si>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</si>
  <si>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</si>
  <si>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</si>
  <si>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</si>
  <si>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</si>
  <si>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</si>
  <si>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</si>
  <si>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</si>
  <si>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</si>
  <si>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</si>
  <si>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</si>
  <si>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</si>
  <si>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</si>
  <si>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</si>
  <si>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</si>
  <si>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</si>
  <si>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</si>
  <si>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</si>
  <si>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</si>
  <si>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</si>
  <si>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</si>
  <si>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</si>
  <si>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</si>
  <si>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</si>
  <si>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</si>
  <si>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</si>
  <si>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</si>
  <si>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</si>
  <si>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</si>
  <si>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</si>
  <si>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</si>
  <si>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</si>
  <si>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</si>
  <si>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</si>
  <si>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</si>
  <si>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</si>
  <si>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</si>
  <si>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</si>
  <si>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</si>
  <si>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</si>
  <si>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</si>
  <si>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</si>
  <si>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</si>
  <si>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</si>
  <si>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</si>
  <si>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</si>
  <si>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</si>
  <si>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</si>
  <si>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</si>
  <si>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</si>
  <si>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</si>
  <si>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</si>
  <si>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</si>
  <si>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</si>
  <si>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</si>
  <si>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</si>
  <si>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</si>
  <si>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</si>
  <si>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</si>
  <si>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</si>
  <si>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</si>
  <si>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</si>
  <si>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</si>
  <si>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</si>
  <si>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</si>
  <si>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</si>
  <si>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</si>
  <si>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</si>
  <si>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</si>
  <si>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</si>
  <si>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</si>
  <si>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</si>
  <si>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</si>
  <si>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</si>
  <si>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</si>
  <si>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</si>
  <si>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</si>
  <si>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</si>
  <si>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</si>
  <si>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</si>
  <si>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</si>
  <si>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</si>
  <si>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</si>
  <si>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</si>
  <si>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</si>
  <si>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</si>
  <si>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</si>
  <si>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</si>
  <si>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</si>
  <si>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</si>
  <si>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</si>
  <si>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</si>
  <si>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</si>
  <si>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</si>
  <si>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</si>
  <si>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</si>
  <si>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</si>
  <si>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</si>
  <si>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</si>
  <si>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</si>
  <si>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</si>
  <si>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</si>
  <si>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</si>
  <si>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</si>
  <si>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</si>
  <si>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</si>
  <si>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</si>
  <si>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</si>
  <si>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</si>
  <si>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</si>
  <si>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</si>
  <si>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</si>
  <si>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</si>
  <si>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</si>
  <si>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</si>
  <si>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</si>
  <si>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</si>
  <si>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</si>
  <si>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</si>
  <si>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</si>
  <si>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</si>
  <si>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</si>
  <si>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</si>
  <si>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</si>
  <si>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</si>
  <si>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</si>
  <si>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</si>
  <si>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</si>
  <si>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</si>
  <si>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</si>
  <si>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</si>
  <si>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</si>
  <si>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</si>
  <si>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</si>
  <si>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</si>
  <si>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</si>
  <si>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</si>
  <si>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</si>
  <si>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</si>
  <si>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</si>
  <si>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</si>
  <si>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</si>
  <si>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</si>
  <si>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</si>
  <si>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</si>
  <si>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</si>
  <si>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</si>
  <si>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</si>
  <si>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</si>
  <si>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</si>
  <si>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</si>
  <si>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</si>
  <si>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</si>
  <si>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</si>
  <si>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</si>
  <si>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</si>
  <si>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</si>
  <si>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</si>
  <si>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</si>
  <si>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</si>
  <si>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</si>
  <si>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</si>
  <si>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</si>
  <si>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</si>
  <si>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</si>
  <si>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</si>
  <si>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</si>
  <si>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</si>
  <si>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</si>
  <si>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</si>
  <si>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</si>
  <si>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</si>
  <si>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</si>
  <si>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</si>
  <si>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</si>
  <si>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</si>
  <si>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</si>
  <si>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</si>
  <si>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</si>
  <si>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</si>
  <si>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</si>
  <si>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</si>
  <si>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</si>
  <si>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</si>
  <si>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</si>
  <si>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</si>
  <si>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</si>
  <si>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</si>
  <si>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</si>
  <si>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</si>
  <si>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</si>
  <si>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</si>
  <si>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</si>
  <si>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</si>
  <si>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</si>
  <si>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</si>
  <si>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</si>
  <si>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</si>
  <si>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</si>
  <si>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</si>
  <si>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</si>
  <si>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</si>
  <si>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</si>
  <si>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</si>
  <si>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</si>
  <si>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</si>
  <si>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</si>
  <si>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</si>
  <si>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</si>
  <si>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</si>
  <si>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</si>
  <si>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</si>
  <si>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</si>
  <si>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</si>
  <si>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</si>
  <si>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</si>
  <si>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</si>
  <si>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</si>
  <si>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</si>
  <si>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</si>
  <si>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</si>
  <si>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</si>
  <si>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</si>
  <si>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</si>
  <si>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</si>
  <si>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</si>
  <si>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</si>
  <si>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</si>
  <si>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</si>
  <si>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</si>
  <si>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</si>
  <si>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</si>
  <si>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</si>
  <si>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</si>
  <si>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</si>
  <si>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</si>
  <si>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</si>
  <si>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</si>
  <si>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</si>
  <si>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</si>
  <si>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</si>
  <si>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</si>
  <si>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</si>
  <si>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</si>
  <si>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</si>
  <si>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</si>
  <si>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</si>
  <si>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</si>
  <si>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</si>
  <si>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</si>
  <si>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</si>
  <si>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</si>
  <si>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</si>
  <si>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</si>
  <si>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</si>
  <si>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</si>
  <si>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</si>
  <si>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</si>
  <si>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</si>
  <si>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</si>
  <si>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</si>
  <si>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</si>
  <si>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</si>
  <si>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</si>
  <si>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</si>
  <si>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</si>
  <si>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</si>
  <si>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</si>
  <si>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</si>
  <si>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</si>
  <si>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</si>
  <si>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</si>
  <si>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</si>
  <si>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</si>
  <si>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</si>
  <si>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</si>
  <si>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</si>
  <si>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</si>
  <si>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</si>
  <si>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Acámbaro, Guanajuato</t>
  </si>
  <si>
    <t>Del 1 de Enero al 30 de Septiembre de 2025</t>
  </si>
  <si>
    <t xml:space="preserve">  _______________________________________________________</t>
  </si>
  <si>
    <t>Mtra. Yazmin Romero Corral</t>
  </si>
  <si>
    <t>Directora del Sistema Municipal DIF</t>
  </si>
  <si>
    <t xml:space="preserve">   __________________________________________________</t>
  </si>
  <si>
    <t>C.P. Blanca Aurelia Ortega Garcia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</si>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</sst>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9" fillId="0" borderId="0" xfId="9" applyFont="1" applyAlignment="1">
      <alignment horizontal="center"/>
    </xf>
    <xf numFmtId="0" fontId="9" fillId="0" borderId="0" xfId="9" applyFont="1" applyAlignment="1"/>
    <xf numFmtId="0" fontId="17" fillId="0" borderId="0" xfId="0" applyFont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56"/>
  <sheetViews>
    <sheetView zoomScaleNormal="100" zoomScaleSheetLayoutView="100" workbookViewId="0">
      <pane ySplit="5" topLeftCell="A20" activePane="bottomLeft" state="frozen"/>
      <selection activeCell="A14" sqref="A14:B14"/>
      <selection pane="bottomLeft" sqref="A1:D5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596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597</v>
      </c>
      <c r="B3" s="166"/>
      <c r="C3" s="10" t="s">
        <v>497</v>
      </c>
      <c r="D3" s="107">
        <v>3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3" x14ac:dyDescent="0.2">
      <c r="A33" s="4"/>
      <c r="B33" s="7"/>
    </row>
    <row r="34" spans="1:3" x14ac:dyDescent="0.2">
      <c r="A34" s="4"/>
      <c r="B34" s="6"/>
    </row>
    <row r="35" spans="1:3" x14ac:dyDescent="0.2">
      <c r="A35" s="35" t="s">
        <v>36</v>
      </c>
      <c r="B35" s="36" t="s">
        <v>31</v>
      </c>
    </row>
    <row r="36" spans="1:3" x14ac:dyDescent="0.2">
      <c r="A36" s="35" t="s">
        <v>37</v>
      </c>
      <c r="B36" s="36" t="s">
        <v>32</v>
      </c>
    </row>
    <row r="37" spans="1:3" x14ac:dyDescent="0.2">
      <c r="A37" s="4"/>
      <c r="B37" s="7"/>
    </row>
    <row r="38" spans="1:3" x14ac:dyDescent="0.2">
      <c r="A38" s="4"/>
      <c r="B38" s="5" t="s">
        <v>34</v>
      </c>
    </row>
    <row r="39" spans="1:3" x14ac:dyDescent="0.2">
      <c r="A39" s="4" t="s">
        <v>35</v>
      </c>
      <c r="B39" s="36" t="s">
        <v>28</v>
      </c>
    </row>
    <row r="40" spans="1:3" x14ac:dyDescent="0.2">
      <c r="A40" s="4"/>
      <c r="B40" s="36" t="s">
        <v>517</v>
      </c>
    </row>
    <row r="41" spans="1:3" x14ac:dyDescent="0.2">
      <c r="A41" s="4"/>
      <c r="B41" s="36" t="s">
        <v>549</v>
      </c>
    </row>
    <row r="42" spans="1:3" x14ac:dyDescent="0.2">
      <c r="A42" s="4"/>
      <c r="B42" s="36" t="s">
        <v>550</v>
      </c>
    </row>
    <row r="43" spans="1:3" ht="12" thickBot="1" x14ac:dyDescent="0.25">
      <c r="A43" s="8"/>
      <c r="B43" s="9"/>
    </row>
    <row r="45" spans="1:3" x14ac:dyDescent="0.2">
      <c r="A45" s="1" t="s">
        <v>518</v>
      </c>
    </row>
    <row r="48" spans="1:3" x14ac:dyDescent="0.2">
      <c r="B48" s="26" t="s">
        <v>598</v>
      </c>
      <c r="C48" s="22"/>
    </row>
    <row r="49" spans="2:4" x14ac:dyDescent="0.2">
      <c r="B49" s="26" t="s">
        <v>599</v>
      </c>
      <c r="C49" s="22"/>
    </row>
    <row r="50" spans="2:4" x14ac:dyDescent="0.2">
      <c r="B50" s="26" t="s">
        <v>600</v>
      </c>
      <c r="C50" s="22"/>
    </row>
    <row r="51" spans="2:4" x14ac:dyDescent="0.2">
      <c r="B51" s="22"/>
      <c r="C51" s="22"/>
    </row>
    <row r="53" spans="2:4" x14ac:dyDescent="0.2">
      <c r="B53" s="26" t="s">
        <v>601</v>
      </c>
      <c r="C53" s="197"/>
      <c r="D53" s="197"/>
    </row>
    <row r="54" spans="2:4" x14ac:dyDescent="0.2">
      <c r="B54" s="26" t="s">
        <v>602</v>
      </c>
      <c r="C54" s="197"/>
      <c r="D54" s="197"/>
    </row>
    <row r="55" spans="2:4" x14ac:dyDescent="0.2">
      <c r="B55" s="26" t="s">
        <v>603</v>
      </c>
      <c r="C55" s="197"/>
      <c r="D55" s="197"/>
    </row>
    <row r="56" spans="2:4" x14ac:dyDescent="0.2">
      <c r="B56" s="197"/>
      <c r="C56" s="197"/>
      <c r="D56" s="197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scale="8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20"/>
  <sheetViews>
    <sheetView topLeftCell="A189" zoomScaleNormal="100" workbookViewId="0">
      <selection activeCell="B217" sqref="B217:E21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7.25" customHeight="1" x14ac:dyDescent="0.25">
      <c r="A1" s="164" t="s">
        <v>596</v>
      </c>
      <c r="B1" s="164"/>
      <c r="C1" s="164"/>
      <c r="D1" s="10" t="s">
        <v>498</v>
      </c>
      <c r="E1" s="18">
        <v>2025</v>
      </c>
    </row>
    <row r="2" spans="1:5" s="11" customFormat="1" ht="12.7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2" customHeight="1" x14ac:dyDescent="0.25">
      <c r="A3" s="164" t="s">
        <v>597</v>
      </c>
      <c r="B3" s="164"/>
      <c r="C3" s="164"/>
      <c r="D3" s="10" t="s">
        <v>500</v>
      </c>
      <c r="E3" s="18">
        <v>3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6" spans="1:5" ht="9.75" customHeight="1" x14ac:dyDescent="0.2"/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591</v>
      </c>
    </row>
    <row r="9" spans="1:5" x14ac:dyDescent="0.2">
      <c r="A9" s="109">
        <v>4000</v>
      </c>
      <c r="B9" s="108" t="s">
        <v>551</v>
      </c>
      <c r="C9" s="140">
        <f>SUM(C10+C57+C69)</f>
        <v>9536741.0999999996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2272608.15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2272608.15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2272608.15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7180672.9500000002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7180672.9500000002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7180672.9500000002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83460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83460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83460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0">
        <f>C95+C123+C156+C166+C181+C210</f>
        <v>9688800.6799999997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9606930.5299999993</v>
      </c>
      <c r="D95" s="112">
        <f>C95/$C$94</f>
        <v>0.99155002226756506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7289303.5099999998</v>
      </c>
      <c r="D96" s="112">
        <f t="shared" ref="D96:D159" si="0">C96/$C$94</f>
        <v>0.75234322087426819</v>
      </c>
      <c r="E96" s="41"/>
    </row>
    <row r="97" spans="1:5" x14ac:dyDescent="0.2">
      <c r="A97" s="43">
        <v>5111</v>
      </c>
      <c r="B97" s="41" t="s">
        <v>280</v>
      </c>
      <c r="C97" s="141">
        <v>5336880.76</v>
      </c>
      <c r="D97" s="44">
        <f t="shared" si="0"/>
        <v>0.55082986390839861</v>
      </c>
      <c r="E97" s="41"/>
    </row>
    <row r="98" spans="1:5" x14ac:dyDescent="0.2">
      <c r="A98" s="43">
        <v>5112</v>
      </c>
      <c r="B98" s="41" t="s">
        <v>281</v>
      </c>
      <c r="C98" s="141">
        <v>119791.22</v>
      </c>
      <c r="D98" s="44">
        <f t="shared" si="0"/>
        <v>1.2363885268821527E-2</v>
      </c>
      <c r="E98" s="41"/>
    </row>
    <row r="99" spans="1:5" x14ac:dyDescent="0.2">
      <c r="A99" s="43">
        <v>5113</v>
      </c>
      <c r="B99" s="41" t="s">
        <v>282</v>
      </c>
      <c r="C99" s="141">
        <v>1483077.69</v>
      </c>
      <c r="D99" s="44">
        <f t="shared" si="0"/>
        <v>0.15307133864993494</v>
      </c>
      <c r="E99" s="41"/>
    </row>
    <row r="100" spans="1:5" x14ac:dyDescent="0.2">
      <c r="A100" s="43">
        <v>5114</v>
      </c>
      <c r="B100" s="41" t="s">
        <v>283</v>
      </c>
      <c r="C100" s="141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1">
        <v>349553.84</v>
      </c>
      <c r="D101" s="44">
        <f t="shared" si="0"/>
        <v>3.6078133047113117E-2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850469.69999999984</v>
      </c>
      <c r="D103" s="112">
        <f t="shared" si="0"/>
        <v>8.7778635157143084E-2</v>
      </c>
      <c r="E103" s="41"/>
    </row>
    <row r="104" spans="1:5" x14ac:dyDescent="0.2">
      <c r="A104" s="43">
        <v>5121</v>
      </c>
      <c r="B104" s="41" t="s">
        <v>287</v>
      </c>
      <c r="C104" s="141">
        <v>330950.78999999998</v>
      </c>
      <c r="D104" s="44">
        <f t="shared" si="0"/>
        <v>3.4158076002446983E-2</v>
      </c>
      <c r="E104" s="41"/>
    </row>
    <row r="105" spans="1:5" x14ac:dyDescent="0.2">
      <c r="A105" s="43">
        <v>5122</v>
      </c>
      <c r="B105" s="41" t="s">
        <v>288</v>
      </c>
      <c r="C105" s="141">
        <v>45290.41</v>
      </c>
      <c r="D105" s="44">
        <f t="shared" si="0"/>
        <v>4.6745114793712529E-3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1883.8</v>
      </c>
      <c r="D107" s="44">
        <f t="shared" si="0"/>
        <v>1.9443066920435398E-4</v>
      </c>
      <c r="E107" s="41"/>
    </row>
    <row r="108" spans="1:5" x14ac:dyDescent="0.2">
      <c r="A108" s="43">
        <v>5125</v>
      </c>
      <c r="B108" s="41" t="s">
        <v>291</v>
      </c>
      <c r="C108" s="141">
        <v>65599.490000000005</v>
      </c>
      <c r="D108" s="44">
        <f t="shared" si="0"/>
        <v>6.77065120509838E-3</v>
      </c>
      <c r="E108" s="41"/>
    </row>
    <row r="109" spans="1:5" x14ac:dyDescent="0.2">
      <c r="A109" s="43">
        <v>5126</v>
      </c>
      <c r="B109" s="41" t="s">
        <v>292</v>
      </c>
      <c r="C109" s="141">
        <v>268659.59999999998</v>
      </c>
      <c r="D109" s="44">
        <f t="shared" si="0"/>
        <v>2.7728880887660078E-2</v>
      </c>
      <c r="E109" s="41"/>
    </row>
    <row r="110" spans="1:5" x14ac:dyDescent="0.2">
      <c r="A110" s="43">
        <v>5127</v>
      </c>
      <c r="B110" s="41" t="s">
        <v>293</v>
      </c>
      <c r="C110" s="141">
        <v>37120</v>
      </c>
      <c r="D110" s="44">
        <f t="shared" si="0"/>
        <v>3.8312275405380722E-3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100965.61</v>
      </c>
      <c r="D112" s="44">
        <f t="shared" si="0"/>
        <v>1.0420857372823982E-2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1467157.3199999998</v>
      </c>
      <c r="D113" s="112">
        <f t="shared" si="0"/>
        <v>0.15142816623615379</v>
      </c>
      <c r="E113" s="41"/>
    </row>
    <row r="114" spans="1:5" x14ac:dyDescent="0.2">
      <c r="A114" s="43">
        <v>5131</v>
      </c>
      <c r="B114" s="41" t="s">
        <v>297</v>
      </c>
      <c r="C114" s="141">
        <v>161782.07</v>
      </c>
      <c r="D114" s="44">
        <f t="shared" si="0"/>
        <v>1.6697842730314071E-2</v>
      </c>
      <c r="E114" s="41"/>
    </row>
    <row r="115" spans="1:5" x14ac:dyDescent="0.2">
      <c r="A115" s="43">
        <v>5132</v>
      </c>
      <c r="B115" s="41" t="s">
        <v>298</v>
      </c>
      <c r="C115" s="141">
        <v>19015</v>
      </c>
      <c r="D115" s="44">
        <f t="shared" si="0"/>
        <v>1.9625752069862995E-3</v>
      </c>
      <c r="E115" s="41"/>
    </row>
    <row r="116" spans="1:5" x14ac:dyDescent="0.2">
      <c r="A116" s="43">
        <v>5133</v>
      </c>
      <c r="B116" s="41" t="s">
        <v>299</v>
      </c>
      <c r="C116" s="141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1">
        <v>138888.49</v>
      </c>
      <c r="D117" s="44">
        <f t="shared" si="0"/>
        <v>1.4334951722838002E-2</v>
      </c>
      <c r="E117" s="41"/>
    </row>
    <row r="118" spans="1:5" x14ac:dyDescent="0.2">
      <c r="A118" s="43">
        <v>5135</v>
      </c>
      <c r="B118" s="41" t="s">
        <v>301</v>
      </c>
      <c r="C118" s="141">
        <v>284433.40999999997</v>
      </c>
      <c r="D118" s="44">
        <f t="shared" si="0"/>
        <v>2.9356926558220826E-2</v>
      </c>
      <c r="E118" s="41"/>
    </row>
    <row r="119" spans="1:5" x14ac:dyDescent="0.2">
      <c r="A119" s="43">
        <v>5136</v>
      </c>
      <c r="B119" s="41" t="s">
        <v>302</v>
      </c>
      <c r="C119" s="141">
        <v>1618</v>
      </c>
      <c r="D119" s="44">
        <f t="shared" si="0"/>
        <v>1.6699693320556576E-4</v>
      </c>
      <c r="E119" s="41"/>
    </row>
    <row r="120" spans="1:5" x14ac:dyDescent="0.2">
      <c r="A120" s="43">
        <v>5137</v>
      </c>
      <c r="B120" s="41" t="s">
        <v>303</v>
      </c>
      <c r="C120" s="141">
        <v>2419.52</v>
      </c>
      <c r="D120" s="44">
        <f t="shared" si="0"/>
        <v>2.497233744311066E-4</v>
      </c>
      <c r="E120" s="41"/>
    </row>
    <row r="121" spans="1:5" x14ac:dyDescent="0.2">
      <c r="A121" s="43">
        <v>5138</v>
      </c>
      <c r="B121" s="41" t="s">
        <v>304</v>
      </c>
      <c r="C121" s="141">
        <v>680767.83</v>
      </c>
      <c r="D121" s="44">
        <f t="shared" si="0"/>
        <v>7.0263374434491932E-2</v>
      </c>
      <c r="E121" s="41"/>
    </row>
    <row r="122" spans="1:5" x14ac:dyDescent="0.2">
      <c r="A122" s="43">
        <v>5139</v>
      </c>
      <c r="B122" s="41" t="s">
        <v>305</v>
      </c>
      <c r="C122" s="141">
        <v>178233</v>
      </c>
      <c r="D122" s="44">
        <f t="shared" si="0"/>
        <v>1.8395775275666007E-2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81870.149999999994</v>
      </c>
      <c r="D123" s="112">
        <f t="shared" si="0"/>
        <v>8.4499777324348879E-3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81870.149999999994</v>
      </c>
      <c r="D133" s="112">
        <f t="shared" si="0"/>
        <v>8.4499777324348879E-3</v>
      </c>
      <c r="E133" s="41"/>
    </row>
    <row r="134" spans="1:5" x14ac:dyDescent="0.2">
      <c r="A134" s="43">
        <v>5241</v>
      </c>
      <c r="B134" s="41" t="s">
        <v>315</v>
      </c>
      <c r="C134" s="141">
        <v>81870.149999999994</v>
      </c>
      <c r="D134" s="44">
        <f t="shared" si="0"/>
        <v>8.4499777324348879E-3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6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6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6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6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6" x14ac:dyDescent="0.2">
      <c r="B213" s="14" t="s">
        <v>518</v>
      </c>
    </row>
    <row r="217" spans="1:6" x14ac:dyDescent="0.2">
      <c r="B217" s="26" t="s">
        <v>598</v>
      </c>
      <c r="C217" s="196" t="s">
        <v>601</v>
      </c>
      <c r="D217" s="196"/>
      <c r="E217" s="196"/>
    </row>
    <row r="218" spans="1:6" x14ac:dyDescent="0.2">
      <c r="B218" s="26" t="s">
        <v>599</v>
      </c>
      <c r="C218" s="196" t="s">
        <v>602</v>
      </c>
      <c r="D218" s="196"/>
      <c r="E218" s="196"/>
    </row>
    <row r="219" spans="1:6" x14ac:dyDescent="0.2">
      <c r="B219" s="26" t="s">
        <v>600</v>
      </c>
      <c r="C219" s="196" t="s">
        <v>603</v>
      </c>
      <c r="D219" s="196"/>
      <c r="E219" s="196"/>
    </row>
    <row r="220" spans="1:6" x14ac:dyDescent="0.2">
      <c r="B220" s="22"/>
      <c r="C220" s="22"/>
      <c r="D220" s="22"/>
      <c r="E220" s="22"/>
      <c r="F220" s="22"/>
    </row>
  </sheetData>
  <sheetProtection formatCells="0" formatColumns="0" formatRows="0" insertColumns="0" insertRows="0" insertHyperlinks="0" deleteColumns="0" deleteRows="0" sort="0" autoFilter="0" pivotTables="0"/>
  <mergeCells count="7">
    <mergeCell ref="C217:E217"/>
    <mergeCell ref="C218:E218"/>
    <mergeCell ref="C219:E219"/>
    <mergeCell ref="A1:C1"/>
    <mergeCell ref="A2:C2"/>
    <mergeCell ref="A3:C3"/>
    <mergeCell ref="A4:C4"/>
  </mergeCells>
  <printOptions horizontalCentered="1" verticalCentered="1"/>
  <pageMargins left="0.31496062992125984" right="0.31496062992125984" top="0.94488188976377963" bottom="0.35433070866141736" header="0.31496062992125984" footer="0.31496062992125984"/>
  <pageSetup scale="8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79"/>
  <sheetViews>
    <sheetView topLeftCell="A115" zoomScale="60" zoomScaleNormal="100" workbookViewId="0">
      <selection activeCell="B177" sqref="B177:E17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596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597</v>
      </c>
      <c r="B3" s="171"/>
      <c r="C3" s="171"/>
      <c r="D3" s="171"/>
      <c r="E3" s="171"/>
      <c r="F3" s="171"/>
      <c r="G3" s="10" t="s">
        <v>500</v>
      </c>
      <c r="H3" s="18">
        <v>3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346470.79</v>
      </c>
      <c r="D15" s="143">
        <v>487638.79</v>
      </c>
      <c r="E15" s="143">
        <v>487263.44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16</v>
      </c>
      <c r="D16" s="143">
        <v>16</v>
      </c>
      <c r="E16" s="143">
        <v>16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19539.05</v>
      </c>
      <c r="D20" s="143">
        <v>19539.05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10000</v>
      </c>
      <c r="D21" s="143">
        <v>10000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928</v>
      </c>
      <c r="D23" s="143">
        <v>928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0</v>
      </c>
      <c r="D24" s="143">
        <v>0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5447.71</v>
      </c>
      <c r="D25" s="143">
        <v>5447.71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0</v>
      </c>
      <c r="D26" s="143">
        <v>0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0</v>
      </c>
      <c r="D27" s="143">
        <v>0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3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4323370.16</v>
      </c>
      <c r="D56" s="143">
        <f>SUM(D57:D63)</f>
        <v>0</v>
      </c>
      <c r="E56" s="143">
        <f>SUM(E57:E63)</f>
        <v>115958.83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0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4313890.16</v>
      </c>
      <c r="D59" s="143">
        <v>0</v>
      </c>
      <c r="E59" s="143">
        <v>0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9480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0</v>
      </c>
      <c r="D63" s="143">
        <v>0</v>
      </c>
      <c r="E63" s="143">
        <v>115958.83</v>
      </c>
    </row>
    <row r="64" spans="1:10" x14ac:dyDescent="0.2">
      <c r="A64" s="16">
        <v>1240</v>
      </c>
      <c r="B64" s="14" t="s">
        <v>157</v>
      </c>
      <c r="C64" s="143">
        <f>SUM(C65:C72)</f>
        <v>4549923.2600000007</v>
      </c>
      <c r="D64" s="143">
        <f t="shared" ref="D64:E64" si="0">SUM(D65:D72)</f>
        <v>0</v>
      </c>
      <c r="E64" s="143">
        <f t="shared" si="0"/>
        <v>723043.60000000009</v>
      </c>
    </row>
    <row r="65" spans="1:9" x14ac:dyDescent="0.2">
      <c r="A65" s="16">
        <v>1241</v>
      </c>
      <c r="B65" s="14" t="s">
        <v>158</v>
      </c>
      <c r="C65" s="143">
        <v>640160.81000000006</v>
      </c>
      <c r="D65" s="143">
        <v>0</v>
      </c>
      <c r="E65" s="143">
        <v>195295.79</v>
      </c>
    </row>
    <row r="66" spans="1:9" x14ac:dyDescent="0.2">
      <c r="A66" s="16">
        <v>1242</v>
      </c>
      <c r="B66" s="14" t="s">
        <v>159</v>
      </c>
      <c r="C66" s="143">
        <v>0</v>
      </c>
      <c r="D66" s="143">
        <v>0</v>
      </c>
      <c r="E66" s="143">
        <v>0</v>
      </c>
    </row>
    <row r="67" spans="1:9" x14ac:dyDescent="0.2">
      <c r="A67" s="16">
        <v>1243</v>
      </c>
      <c r="B67" s="14" t="s">
        <v>160</v>
      </c>
      <c r="C67" s="143">
        <v>97181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3747539.99</v>
      </c>
      <c r="D68" s="143">
        <v>0</v>
      </c>
      <c r="E68" s="143">
        <v>527747.81000000006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0</v>
      </c>
    </row>
    <row r="70" spans="1:9" x14ac:dyDescent="0.2">
      <c r="A70" s="16">
        <v>1246</v>
      </c>
      <c r="B70" s="14" t="s">
        <v>163</v>
      </c>
      <c r="C70" s="143">
        <v>65041.46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164</v>
      </c>
      <c r="C71" s="143">
        <v>0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0</v>
      </c>
      <c r="D76" s="143">
        <f>SUM(D77:D81)</f>
        <v>0</v>
      </c>
      <c r="E76" s="14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0</v>
      </c>
      <c r="D77" s="143">
        <v>0</v>
      </c>
      <c r="E77" s="143">
        <v>0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0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0</v>
      </c>
      <c r="D80" s="143">
        <v>0</v>
      </c>
      <c r="E80" s="143">
        <v>0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178703.41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178703.41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3">
        <f>SUM(C111:C119)</f>
        <v>48070.770000000019</v>
      </c>
      <c r="D110" s="143">
        <f>SUM(D111:D119)</f>
        <v>48070.770000000019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111648.32000000001</v>
      </c>
      <c r="D111" s="143">
        <f>C111</f>
        <v>111648.32000000001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5328.4</v>
      </c>
      <c r="D112" s="143">
        <f t="shared" ref="D112:D119" si="1">C112</f>
        <v>5328.4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928</v>
      </c>
      <c r="D113" s="143">
        <f t="shared" si="1"/>
        <v>928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13343.67</v>
      </c>
      <c r="D117" s="143">
        <f t="shared" si="1"/>
        <v>13343.67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-83177.62</v>
      </c>
      <c r="D119" s="143">
        <f t="shared" si="1"/>
        <v>-83177.62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3">
        <v>0</v>
      </c>
    </row>
    <row r="146" spans="1:5" x14ac:dyDescent="0.2">
      <c r="A146" s="16">
        <v>2152</v>
      </c>
      <c r="B146" s="14" t="s">
        <v>563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5">
        <v>0</v>
      </c>
      <c r="D160" s="117"/>
    </row>
    <row r="161" spans="1:5" x14ac:dyDescent="0.2">
      <c r="A161" s="116">
        <v>2262</v>
      </c>
      <c r="B161" s="117" t="s">
        <v>571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5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5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ht="15.75" customHeight="1" x14ac:dyDescent="0.2">
      <c r="A173" s="117"/>
      <c r="B173" s="198" t="s">
        <v>518</v>
      </c>
      <c r="C173" s="198"/>
      <c r="D173" s="198"/>
      <c r="E173" s="117"/>
    </row>
    <row r="177" spans="2:5" x14ac:dyDescent="0.2">
      <c r="B177" s="26" t="s">
        <v>598</v>
      </c>
      <c r="C177" s="196" t="s">
        <v>601</v>
      </c>
      <c r="D177" s="196"/>
      <c r="E177" s="196"/>
    </row>
    <row r="178" spans="2:5" x14ac:dyDescent="0.2">
      <c r="B178" s="26" t="s">
        <v>599</v>
      </c>
      <c r="C178" s="196" t="s">
        <v>602</v>
      </c>
      <c r="D178" s="196"/>
      <c r="E178" s="196"/>
    </row>
    <row r="179" spans="2:5" x14ac:dyDescent="0.2">
      <c r="B179" s="26" t="s">
        <v>600</v>
      </c>
      <c r="C179" s="196" t="s">
        <v>603</v>
      </c>
      <c r="D179" s="196"/>
      <c r="E179" s="196"/>
    </row>
  </sheetData>
  <sheetProtection formatCells="0" formatColumns="0" formatRows="0" insertColumns="0" insertRows="0" insertHyperlinks="0" deleteColumns="0" deleteRows="0" sort="0" autoFilter="0" pivotTables="0"/>
  <mergeCells count="7">
    <mergeCell ref="C178:E178"/>
    <mergeCell ref="C179:E179"/>
    <mergeCell ref="A1:F1"/>
    <mergeCell ref="A2:F2"/>
    <mergeCell ref="A3:F3"/>
    <mergeCell ref="A4:F4"/>
    <mergeCell ref="C177:E177"/>
  </mergeCells>
  <pageMargins left="0.31496062992125984" right="0.31496062992125984" top="0.35433070866141736" bottom="0.35433070866141736" header="0.31496062992125984" footer="0.31496062992125984"/>
  <pageSetup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workbookViewId="0">
      <selection activeCell="B34" sqref="B34:E3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596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597</v>
      </c>
      <c r="B3" s="172"/>
      <c r="C3" s="172"/>
      <c r="D3" s="20" t="s">
        <v>500</v>
      </c>
      <c r="E3" s="21">
        <v>3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2424341.91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-152059.57999999999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10402193.02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595</v>
      </c>
      <c r="C29" s="146">
        <v>0</v>
      </c>
    </row>
    <row r="30" spans="1:5" x14ac:dyDescent="0.2">
      <c r="B30" s="22" t="s">
        <v>518</v>
      </c>
    </row>
    <row r="34" spans="2:5" x14ac:dyDescent="0.2">
      <c r="B34" s="26" t="s">
        <v>598</v>
      </c>
      <c r="C34" s="196" t="s">
        <v>601</v>
      </c>
      <c r="D34" s="196"/>
      <c r="E34" s="196"/>
    </row>
    <row r="35" spans="2:5" x14ac:dyDescent="0.2">
      <c r="B35" s="26" t="s">
        <v>599</v>
      </c>
      <c r="C35" s="196" t="s">
        <v>602</v>
      </c>
      <c r="D35" s="196"/>
      <c r="E35" s="196"/>
    </row>
    <row r="36" spans="2:5" x14ac:dyDescent="0.2">
      <c r="B36" s="26" t="s">
        <v>600</v>
      </c>
      <c r="C36" s="196" t="s">
        <v>603</v>
      </c>
      <c r="D36" s="196"/>
      <c r="E36" s="196"/>
    </row>
  </sheetData>
  <sheetProtection formatCells="0" formatColumns="0" formatRows="0" insertColumns="0" insertRows="0" insertHyperlinks="0" deleteColumns="0" deleteRows="0" sort="0" autoFilter="0" pivotTables="0"/>
  <mergeCells count="7">
    <mergeCell ref="C35:E35"/>
    <mergeCell ref="C36:E36"/>
    <mergeCell ref="A1:C1"/>
    <mergeCell ref="A2:C2"/>
    <mergeCell ref="A3:C3"/>
    <mergeCell ref="A4:C4"/>
    <mergeCell ref="C34:E34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8"/>
  <sheetViews>
    <sheetView topLeftCell="A106" zoomScaleNormal="100" workbookViewId="0">
      <selection activeCell="B145" sqref="B145:E148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596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597</v>
      </c>
      <c r="B3" s="172"/>
      <c r="C3" s="172"/>
      <c r="D3" s="20" t="s">
        <v>500</v>
      </c>
      <c r="E3" s="21">
        <v>3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0</v>
      </c>
      <c r="D9" s="146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4127150.17</v>
      </c>
      <c r="D10" s="146">
        <v>5068059.41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4127150.17</v>
      </c>
      <c r="D16" s="147">
        <f>SUM(D9:D15)</f>
        <v>5068059.41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0</v>
      </c>
      <c r="D21" s="147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0</v>
      </c>
      <c r="D26" s="146">
        <v>0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726847.63</v>
      </c>
      <c r="D29" s="147">
        <f>SUM(D30:D37)</f>
        <v>769131</v>
      </c>
    </row>
    <row r="30" spans="1:5" x14ac:dyDescent="0.2">
      <c r="A30" s="26">
        <v>1241</v>
      </c>
      <c r="B30" s="22" t="s">
        <v>158</v>
      </c>
      <c r="C30" s="146">
        <v>28665.63</v>
      </c>
      <c r="D30" s="146">
        <v>0</v>
      </c>
    </row>
    <row r="31" spans="1:5" x14ac:dyDescent="0.2">
      <c r="A31" s="26">
        <v>1242</v>
      </c>
      <c r="B31" s="22" t="s">
        <v>159</v>
      </c>
      <c r="C31" s="146">
        <v>0</v>
      </c>
      <c r="D31" s="146">
        <v>0</v>
      </c>
    </row>
    <row r="32" spans="1:5" x14ac:dyDescent="0.2">
      <c r="A32" s="26">
        <v>1243</v>
      </c>
      <c r="B32" s="22" t="s">
        <v>160</v>
      </c>
      <c r="C32" s="146">
        <v>97181</v>
      </c>
      <c r="D32" s="146">
        <v>0</v>
      </c>
    </row>
    <row r="33" spans="1:5" x14ac:dyDescent="0.2">
      <c r="A33" s="26">
        <v>1244</v>
      </c>
      <c r="B33" s="22" t="s">
        <v>161</v>
      </c>
      <c r="C33" s="146">
        <v>601001</v>
      </c>
      <c r="D33" s="146">
        <v>769131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0</v>
      </c>
      <c r="D35" s="146">
        <v>0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0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0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726847.63</v>
      </c>
      <c r="D44" s="147">
        <f>D21+D29+D38</f>
        <v>769131</v>
      </c>
    </row>
    <row r="46" spans="1:5" x14ac:dyDescent="0.2">
      <c r="A46" s="24" t="s">
        <v>586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-152059.57999999999</v>
      </c>
      <c r="D48" s="147">
        <v>1217711.69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0</v>
      </c>
      <c r="D49" s="147">
        <f>D54+D66+D94+D97+D50</f>
        <v>130586.67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539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130586.67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130586.67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0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130586.67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0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0</v>
      </c>
      <c r="D97" s="147">
        <f>SUM(D98:D102)</f>
        <v>0</v>
      </c>
    </row>
    <row r="98" spans="1:4" x14ac:dyDescent="0.2">
      <c r="A98" s="26">
        <v>2111</v>
      </c>
      <c r="B98" s="22" t="s">
        <v>523</v>
      </c>
      <c r="C98" s="146">
        <v>0</v>
      </c>
      <c r="D98" s="146">
        <v>0</v>
      </c>
    </row>
    <row r="99" spans="1:4" x14ac:dyDescent="0.2">
      <c r="A99" s="26">
        <v>2112</v>
      </c>
      <c r="B99" s="22" t="s">
        <v>524</v>
      </c>
      <c r="C99" s="146">
        <v>0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0</v>
      </c>
      <c r="D100" s="146">
        <v>0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98"/>
      <c r="B103" s="102" t="s">
        <v>540</v>
      </c>
      <c r="C103" s="150">
        <f>+C104</f>
        <v>0</v>
      </c>
      <c r="D103" s="150">
        <f>+D104</f>
        <v>0</v>
      </c>
    </row>
    <row r="104" spans="1:4" x14ac:dyDescent="0.2">
      <c r="A104" s="96">
        <v>1270</v>
      </c>
      <c r="B104" s="97" t="s">
        <v>173</v>
      </c>
      <c r="C104" s="153">
        <f>+C105</f>
        <v>0</v>
      </c>
      <c r="D104" s="153">
        <f>+D105</f>
        <v>0</v>
      </c>
    </row>
    <row r="105" spans="1:4" x14ac:dyDescent="0.2">
      <c r="A105" s="98">
        <v>1273</v>
      </c>
      <c r="B105" s="99" t="s">
        <v>541</v>
      </c>
      <c r="C105" s="154">
        <v>0</v>
      </c>
      <c r="D105" s="154">
        <v>0</v>
      </c>
    </row>
    <row r="106" spans="1:4" x14ac:dyDescent="0.2">
      <c r="A106" s="98"/>
      <c r="B106" s="102" t="s">
        <v>542</v>
      </c>
      <c r="C106" s="150">
        <f>+C107+C129</f>
        <v>0</v>
      </c>
      <c r="D106" s="150">
        <f>+D107+D129</f>
        <v>0</v>
      </c>
    </row>
    <row r="107" spans="1:4" x14ac:dyDescent="0.2">
      <c r="A107" s="96">
        <v>4300</v>
      </c>
      <c r="B107" s="100" t="s">
        <v>590</v>
      </c>
      <c r="C107" s="153">
        <f>C121+C108+C111+C117+C119</f>
        <v>0</v>
      </c>
      <c r="D107" s="155">
        <f>D121+D108+D111+D117+D119</f>
        <v>0</v>
      </c>
    </row>
    <row r="108" spans="1:4" x14ac:dyDescent="0.2">
      <c r="A108" s="96">
        <v>4310</v>
      </c>
      <c r="B108" s="100" t="s">
        <v>261</v>
      </c>
      <c r="C108" s="153">
        <f>SUM(C109:C110)</f>
        <v>0</v>
      </c>
      <c r="D108" s="153">
        <f>SUM(D109:D110)</f>
        <v>0</v>
      </c>
    </row>
    <row r="109" spans="1:4" x14ac:dyDescent="0.2">
      <c r="A109" s="98">
        <v>4311</v>
      </c>
      <c r="B109" s="101" t="s">
        <v>430</v>
      </c>
      <c r="C109" s="154">
        <v>0</v>
      </c>
      <c r="D109" s="156">
        <v>0</v>
      </c>
    </row>
    <row r="110" spans="1:4" x14ac:dyDescent="0.2">
      <c r="A110" s="98">
        <v>4319</v>
      </c>
      <c r="B110" s="101" t="s">
        <v>262</v>
      </c>
      <c r="C110" s="154">
        <v>0</v>
      </c>
      <c r="D110" s="156">
        <v>0</v>
      </c>
    </row>
    <row r="111" spans="1:4" x14ac:dyDescent="0.2">
      <c r="A111" s="96">
        <v>4320</v>
      </c>
      <c r="B111" s="100" t="s">
        <v>263</v>
      </c>
      <c r="C111" s="153">
        <f>SUM(C112:C116)</f>
        <v>0</v>
      </c>
      <c r="D111" s="153">
        <f>SUM(D112:D116)</f>
        <v>0</v>
      </c>
    </row>
    <row r="112" spans="1:4" x14ac:dyDescent="0.2">
      <c r="A112" s="98">
        <v>4321</v>
      </c>
      <c r="B112" s="101" t="s">
        <v>264</v>
      </c>
      <c r="C112" s="154">
        <v>0</v>
      </c>
      <c r="D112" s="156">
        <v>0</v>
      </c>
    </row>
    <row r="113" spans="1:4" x14ac:dyDescent="0.2">
      <c r="A113" s="98">
        <v>4322</v>
      </c>
      <c r="B113" s="101" t="s">
        <v>265</v>
      </c>
      <c r="C113" s="154">
        <v>0</v>
      </c>
      <c r="D113" s="156">
        <v>0</v>
      </c>
    </row>
    <row r="114" spans="1:4" x14ac:dyDescent="0.2">
      <c r="A114" s="98">
        <v>4323</v>
      </c>
      <c r="B114" s="101" t="s">
        <v>266</v>
      </c>
      <c r="C114" s="154">
        <v>0</v>
      </c>
      <c r="D114" s="156">
        <v>0</v>
      </c>
    </row>
    <row r="115" spans="1:4" x14ac:dyDescent="0.2">
      <c r="A115" s="98">
        <v>4324</v>
      </c>
      <c r="B115" s="101" t="s">
        <v>267</v>
      </c>
      <c r="C115" s="154">
        <v>0</v>
      </c>
      <c r="D115" s="156">
        <v>0</v>
      </c>
    </row>
    <row r="116" spans="1:4" x14ac:dyDescent="0.2">
      <c r="A116" s="98">
        <v>4325</v>
      </c>
      <c r="B116" s="101" t="s">
        <v>268</v>
      </c>
      <c r="C116" s="154">
        <v>0</v>
      </c>
      <c r="D116" s="156">
        <v>0</v>
      </c>
    </row>
    <row r="117" spans="1:4" x14ac:dyDescent="0.2">
      <c r="A117" s="96">
        <v>4330</v>
      </c>
      <c r="B117" s="100" t="s">
        <v>269</v>
      </c>
      <c r="C117" s="153">
        <f>C118</f>
        <v>0</v>
      </c>
      <c r="D117" s="153">
        <f>D118</f>
        <v>0</v>
      </c>
    </row>
    <row r="118" spans="1:4" x14ac:dyDescent="0.2">
      <c r="A118" s="98">
        <v>4331</v>
      </c>
      <c r="B118" s="101" t="s">
        <v>269</v>
      </c>
      <c r="C118" s="154">
        <v>0</v>
      </c>
      <c r="D118" s="156">
        <v>0</v>
      </c>
    </row>
    <row r="119" spans="1:4" x14ac:dyDescent="0.2">
      <c r="A119" s="96">
        <v>4340</v>
      </c>
      <c r="B119" s="100" t="s">
        <v>270</v>
      </c>
      <c r="C119" s="153">
        <f>C120</f>
        <v>0</v>
      </c>
      <c r="D119" s="153">
        <f>D120</f>
        <v>0</v>
      </c>
    </row>
    <row r="120" spans="1:4" x14ac:dyDescent="0.2">
      <c r="A120" s="98">
        <v>4341</v>
      </c>
      <c r="B120" s="101" t="s">
        <v>270</v>
      </c>
      <c r="C120" s="154">
        <v>0</v>
      </c>
      <c r="D120" s="156">
        <v>0</v>
      </c>
    </row>
    <row r="121" spans="1:4" x14ac:dyDescent="0.2">
      <c r="A121" s="123">
        <v>4390</v>
      </c>
      <c r="B121" s="124" t="s">
        <v>271</v>
      </c>
      <c r="C121" s="157">
        <f>SUM(C122:C128)</f>
        <v>0</v>
      </c>
      <c r="D121" s="157">
        <f>SUM(D122:D128)</f>
        <v>0</v>
      </c>
    </row>
    <row r="122" spans="1:4" x14ac:dyDescent="0.2">
      <c r="A122" s="79">
        <v>4392</v>
      </c>
      <c r="B122" s="122" t="s">
        <v>272</v>
      </c>
      <c r="C122" s="158">
        <v>0</v>
      </c>
      <c r="D122" s="158">
        <v>0</v>
      </c>
    </row>
    <row r="123" spans="1:4" x14ac:dyDescent="0.2">
      <c r="A123" s="79">
        <v>4393</v>
      </c>
      <c r="B123" s="122" t="s">
        <v>431</v>
      </c>
      <c r="C123" s="158">
        <v>0</v>
      </c>
      <c r="D123" s="158">
        <v>0</v>
      </c>
    </row>
    <row r="124" spans="1:4" x14ac:dyDescent="0.2">
      <c r="A124" s="79">
        <v>4394</v>
      </c>
      <c r="B124" s="122" t="s">
        <v>273</v>
      </c>
      <c r="C124" s="158">
        <v>0</v>
      </c>
      <c r="D124" s="158">
        <v>0</v>
      </c>
    </row>
    <row r="125" spans="1:4" x14ac:dyDescent="0.2">
      <c r="A125" s="79">
        <v>4395</v>
      </c>
      <c r="B125" s="122" t="s">
        <v>274</v>
      </c>
      <c r="C125" s="158">
        <v>0</v>
      </c>
      <c r="D125" s="158">
        <v>0</v>
      </c>
    </row>
    <row r="126" spans="1:4" x14ac:dyDescent="0.2">
      <c r="A126" s="79">
        <v>4396</v>
      </c>
      <c r="B126" s="122" t="s">
        <v>275</v>
      </c>
      <c r="C126" s="158">
        <v>0</v>
      </c>
      <c r="D126" s="158">
        <v>0</v>
      </c>
    </row>
    <row r="127" spans="1:4" x14ac:dyDescent="0.2">
      <c r="A127" s="79">
        <v>4397</v>
      </c>
      <c r="B127" s="122" t="s">
        <v>432</v>
      </c>
      <c r="C127" s="158">
        <v>0</v>
      </c>
      <c r="D127" s="158">
        <v>0</v>
      </c>
    </row>
    <row r="128" spans="1:4" x14ac:dyDescent="0.2">
      <c r="A128" s="98">
        <v>4399</v>
      </c>
      <c r="B128" s="101" t="s">
        <v>271</v>
      </c>
      <c r="C128" s="154">
        <v>0</v>
      </c>
      <c r="D128" s="154">
        <v>0</v>
      </c>
    </row>
    <row r="129" spans="1:4" x14ac:dyDescent="0.2">
      <c r="A129" s="33">
        <v>1120</v>
      </c>
      <c r="B129" s="85" t="s">
        <v>528</v>
      </c>
      <c r="C129" s="147">
        <f>SUM(C130:C138)</f>
        <v>0</v>
      </c>
      <c r="D129" s="147">
        <f>SUM(D130:D138)</f>
        <v>0</v>
      </c>
    </row>
    <row r="130" spans="1:4" x14ac:dyDescent="0.2">
      <c r="A130" s="26">
        <v>1124</v>
      </c>
      <c r="B130" s="86" t="s">
        <v>529</v>
      </c>
      <c r="C130" s="159">
        <v>0</v>
      </c>
      <c r="D130" s="146">
        <v>0</v>
      </c>
    </row>
    <row r="131" spans="1:4" x14ac:dyDescent="0.2">
      <c r="A131" s="26">
        <v>1124</v>
      </c>
      <c r="B131" s="86" t="s">
        <v>530</v>
      </c>
      <c r="C131" s="159">
        <v>0</v>
      </c>
      <c r="D131" s="146">
        <v>0</v>
      </c>
    </row>
    <row r="132" spans="1:4" x14ac:dyDescent="0.2">
      <c r="A132" s="26">
        <v>1124</v>
      </c>
      <c r="B132" s="86" t="s">
        <v>531</v>
      </c>
      <c r="C132" s="159">
        <v>0</v>
      </c>
      <c r="D132" s="146">
        <v>0</v>
      </c>
    </row>
    <row r="133" spans="1:4" x14ac:dyDescent="0.2">
      <c r="A133" s="26">
        <v>1124</v>
      </c>
      <c r="B133" s="86" t="s">
        <v>532</v>
      </c>
      <c r="C133" s="159">
        <v>0</v>
      </c>
      <c r="D133" s="146">
        <v>0</v>
      </c>
    </row>
    <row r="134" spans="1:4" x14ac:dyDescent="0.2">
      <c r="A134" s="26">
        <v>1124</v>
      </c>
      <c r="B134" s="86" t="s">
        <v>533</v>
      </c>
      <c r="C134" s="146">
        <v>0</v>
      </c>
      <c r="D134" s="146">
        <v>0</v>
      </c>
    </row>
    <row r="135" spans="1:4" x14ac:dyDescent="0.2">
      <c r="A135" s="26">
        <v>1124</v>
      </c>
      <c r="B135" s="86" t="s">
        <v>534</v>
      </c>
      <c r="C135" s="146">
        <v>0</v>
      </c>
      <c r="D135" s="146">
        <v>0</v>
      </c>
    </row>
    <row r="136" spans="1:4" x14ac:dyDescent="0.2">
      <c r="A136" s="26">
        <v>1122</v>
      </c>
      <c r="B136" s="86" t="s">
        <v>535</v>
      </c>
      <c r="C136" s="146">
        <v>0</v>
      </c>
      <c r="D136" s="146">
        <v>0</v>
      </c>
    </row>
    <row r="137" spans="1:4" x14ac:dyDescent="0.2">
      <c r="A137" s="26">
        <v>1122</v>
      </c>
      <c r="B137" s="86" t="s">
        <v>536</v>
      </c>
      <c r="C137" s="159">
        <v>0</v>
      </c>
      <c r="D137" s="146">
        <v>0</v>
      </c>
    </row>
    <row r="138" spans="1:4" x14ac:dyDescent="0.2">
      <c r="A138" s="26">
        <v>1122</v>
      </c>
      <c r="B138" s="86" t="s">
        <v>537</v>
      </c>
      <c r="C138" s="146">
        <v>0</v>
      </c>
      <c r="D138" s="146">
        <v>0</v>
      </c>
    </row>
    <row r="139" spans="1:4" x14ac:dyDescent="0.2">
      <c r="A139" s="26"/>
      <c r="B139" s="87" t="s">
        <v>538</v>
      </c>
      <c r="C139" s="147">
        <f>C48+C49-C103-C106</f>
        <v>-152059.57999999999</v>
      </c>
      <c r="D139" s="147">
        <f>D48+D49-D103-D106</f>
        <v>1348298.3599999999</v>
      </c>
    </row>
    <row r="141" spans="1:4" x14ac:dyDescent="0.2">
      <c r="B141" s="22" t="s">
        <v>518</v>
      </c>
    </row>
    <row r="146" spans="2:5" x14ac:dyDescent="0.2">
      <c r="B146" s="26" t="s">
        <v>598</v>
      </c>
      <c r="C146" s="196" t="s">
        <v>601</v>
      </c>
      <c r="D146" s="196"/>
      <c r="E146" s="196"/>
    </row>
    <row r="147" spans="2:5" x14ac:dyDescent="0.2">
      <c r="B147" s="26" t="s">
        <v>599</v>
      </c>
      <c r="C147" s="196" t="s">
        <v>602</v>
      </c>
      <c r="D147" s="196"/>
      <c r="E147" s="196"/>
    </row>
    <row r="148" spans="2:5" x14ac:dyDescent="0.2">
      <c r="B148" s="26" t="s">
        <v>600</v>
      </c>
      <c r="C148" s="196" t="s">
        <v>603</v>
      </c>
      <c r="D148" s="196"/>
      <c r="E148" s="196"/>
    </row>
  </sheetData>
  <sheetProtection formatCells="0" formatColumns="0" formatRows="0" insertColumns="0" insertRows="0" insertHyperlinks="0" deleteColumns="0" deleteRows="0" sort="0" autoFilter="0" pivotTables="0"/>
  <mergeCells count="7">
    <mergeCell ref="C147:E147"/>
    <mergeCell ref="C148:E148"/>
    <mergeCell ref="A1:C1"/>
    <mergeCell ref="A2:C2"/>
    <mergeCell ref="A3:C3"/>
    <mergeCell ref="A4:C4"/>
    <mergeCell ref="C146:E146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31496062992125984" right="0.31496062992125984" top="0.35433070866141736" bottom="0.35433070866141736" header="0.31496062992125984" footer="0.31496062992125984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31"/>
  <sheetViews>
    <sheetView showGridLines="0" workbookViewId="0">
      <selection activeCell="B29" sqref="B29:E3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596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597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9536741.0999999996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5" x14ac:dyDescent="0.2">
      <c r="A17" s="56">
        <v>3.1</v>
      </c>
      <c r="B17" s="50" t="s">
        <v>446</v>
      </c>
      <c r="C17" s="90">
        <v>0</v>
      </c>
    </row>
    <row r="18" spans="1:5" x14ac:dyDescent="0.2">
      <c r="A18" s="57">
        <v>3.2</v>
      </c>
      <c r="B18" s="50" t="s">
        <v>444</v>
      </c>
      <c r="C18" s="90">
        <v>0</v>
      </c>
    </row>
    <row r="19" spans="1:5" x14ac:dyDescent="0.2">
      <c r="A19" s="57">
        <v>3.3</v>
      </c>
      <c r="B19" s="52" t="s">
        <v>445</v>
      </c>
      <c r="C19" s="91">
        <v>0</v>
      </c>
    </row>
    <row r="20" spans="1:5" x14ac:dyDescent="0.2">
      <c r="A20" s="46"/>
      <c r="B20" s="58"/>
      <c r="C20" s="59"/>
    </row>
    <row r="21" spans="1:5" x14ac:dyDescent="0.2">
      <c r="A21" s="60" t="s">
        <v>543</v>
      </c>
      <c r="B21" s="60"/>
      <c r="C21" s="88">
        <f>C6+C8-C16</f>
        <v>9536741.0999999996</v>
      </c>
    </row>
    <row r="23" spans="1:5" x14ac:dyDescent="0.2">
      <c r="B23" s="30" t="s">
        <v>518</v>
      </c>
    </row>
    <row r="28" spans="1:5" x14ac:dyDescent="0.2">
      <c r="B28" s="22"/>
      <c r="C28" s="22"/>
      <c r="D28" s="22"/>
      <c r="E28" s="22"/>
    </row>
    <row r="29" spans="1:5" x14ac:dyDescent="0.2">
      <c r="B29" s="26" t="s">
        <v>598</v>
      </c>
      <c r="C29" s="196" t="s">
        <v>601</v>
      </c>
      <c r="D29" s="196"/>
      <c r="E29" s="196"/>
    </row>
    <row r="30" spans="1:5" x14ac:dyDescent="0.2">
      <c r="B30" s="26" t="s">
        <v>599</v>
      </c>
      <c r="C30" s="196" t="s">
        <v>602</v>
      </c>
      <c r="D30" s="196"/>
      <c r="E30" s="196"/>
    </row>
    <row r="31" spans="1:5" x14ac:dyDescent="0.2">
      <c r="B31" s="26" t="s">
        <v>600</v>
      </c>
      <c r="C31" s="196" t="s">
        <v>603</v>
      </c>
      <c r="D31" s="196"/>
      <c r="E31" s="196"/>
    </row>
  </sheetData>
  <mergeCells count="8">
    <mergeCell ref="C29:E29"/>
    <mergeCell ref="C30:E30"/>
    <mergeCell ref="C31:E31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94"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9"/>
  <sheetViews>
    <sheetView showGridLines="0" tabSelected="1" workbookViewId="0">
      <selection sqref="A1:F50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596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597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10415648.310000001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726847.63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28665.63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97181</v>
      </c>
    </row>
    <row r="14" spans="1:3" x14ac:dyDescent="0.2">
      <c r="A14" s="76">
        <v>2.6</v>
      </c>
      <c r="B14" s="63" t="s">
        <v>161</v>
      </c>
      <c r="C14" s="93">
        <v>601001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5" x14ac:dyDescent="0.2">
      <c r="A33" s="76" t="s">
        <v>471</v>
      </c>
      <c r="B33" s="63" t="s">
        <v>40</v>
      </c>
      <c r="C33" s="93">
        <v>0</v>
      </c>
    </row>
    <row r="34" spans="1:5" x14ac:dyDescent="0.2">
      <c r="A34" s="76" t="s">
        <v>472</v>
      </c>
      <c r="B34" s="63" t="s">
        <v>368</v>
      </c>
      <c r="C34" s="93">
        <v>0</v>
      </c>
    </row>
    <row r="35" spans="1:5" x14ac:dyDescent="0.2">
      <c r="A35" s="76" t="s">
        <v>473</v>
      </c>
      <c r="B35" s="63" t="s">
        <v>374</v>
      </c>
      <c r="C35" s="93">
        <v>0</v>
      </c>
    </row>
    <row r="36" spans="1:5" x14ac:dyDescent="0.2">
      <c r="A36" s="76" t="s">
        <v>474</v>
      </c>
      <c r="B36" s="63" t="s">
        <v>382</v>
      </c>
      <c r="C36" s="93">
        <v>0</v>
      </c>
    </row>
    <row r="37" spans="1:5" x14ac:dyDescent="0.2">
      <c r="A37" s="76" t="s">
        <v>545</v>
      </c>
      <c r="B37" s="63" t="s">
        <v>593</v>
      </c>
      <c r="C37" s="93">
        <v>0</v>
      </c>
    </row>
    <row r="38" spans="1:5" x14ac:dyDescent="0.2">
      <c r="A38" s="76" t="s">
        <v>546</v>
      </c>
      <c r="B38" s="71" t="s">
        <v>475</v>
      </c>
      <c r="C38" s="95">
        <v>0</v>
      </c>
    </row>
    <row r="39" spans="1:5" x14ac:dyDescent="0.2">
      <c r="A39" s="64"/>
      <c r="B39" s="67"/>
      <c r="C39" s="68"/>
    </row>
    <row r="40" spans="1:5" x14ac:dyDescent="0.2">
      <c r="A40" s="69" t="s">
        <v>544</v>
      </c>
      <c r="B40" s="45"/>
      <c r="C40" s="88">
        <f>C6-C8+C31</f>
        <v>9688800.6799999997</v>
      </c>
    </row>
    <row r="42" spans="1:5" x14ac:dyDescent="0.2">
      <c r="B42" s="30" t="s">
        <v>518</v>
      </c>
    </row>
    <row r="47" spans="1:5" x14ac:dyDescent="0.2">
      <c r="B47" s="26" t="s">
        <v>598</v>
      </c>
      <c r="C47" s="196" t="s">
        <v>601</v>
      </c>
      <c r="D47" s="196"/>
      <c r="E47" s="196"/>
    </row>
    <row r="48" spans="1:5" x14ac:dyDescent="0.2">
      <c r="B48" s="26" t="s">
        <v>599</v>
      </c>
      <c r="C48" s="196" t="s">
        <v>602</v>
      </c>
      <c r="D48" s="196"/>
      <c r="E48" s="196"/>
    </row>
    <row r="49" spans="2:5" x14ac:dyDescent="0.2">
      <c r="B49" s="26" t="s">
        <v>600</v>
      </c>
      <c r="C49" s="196" t="s">
        <v>603</v>
      </c>
      <c r="D49" s="196"/>
      <c r="E49" s="196"/>
    </row>
  </sheetData>
  <mergeCells count="8">
    <mergeCell ref="C47:E47"/>
    <mergeCell ref="C48:E48"/>
    <mergeCell ref="C49:E49"/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5"/>
  <sheetViews>
    <sheetView topLeftCell="A14" zoomScale="78" workbookViewId="0">
      <selection activeCell="B63" sqref="B63:F6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596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597</v>
      </c>
      <c r="B3" s="195"/>
      <c r="C3" s="195"/>
      <c r="D3" s="195"/>
      <c r="E3" s="195"/>
      <c r="F3" s="195"/>
      <c r="G3" s="20" t="s">
        <v>500</v>
      </c>
      <c r="H3" s="21">
        <v>3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547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13413035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-4802363.0999999996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926069.2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-9536741.0999999996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548</v>
      </c>
      <c r="C48" s="192"/>
    </row>
    <row r="49" spans="1:6" x14ac:dyDescent="0.2">
      <c r="B49" s="131" t="s">
        <v>406</v>
      </c>
      <c r="C49" s="130">
        <f>H1</f>
        <v>2025</v>
      </c>
    </row>
    <row r="50" spans="1:6" x14ac:dyDescent="0.2">
      <c r="A50" s="22">
        <v>8210</v>
      </c>
      <c r="B50" s="103" t="s">
        <v>47</v>
      </c>
      <c r="C50" s="160">
        <v>-13413035</v>
      </c>
    </row>
    <row r="51" spans="1:6" x14ac:dyDescent="0.2">
      <c r="A51" s="22">
        <v>8220</v>
      </c>
      <c r="B51" s="103" t="s">
        <v>46</v>
      </c>
      <c r="C51" s="160">
        <v>4880961.3</v>
      </c>
    </row>
    <row r="52" spans="1:6" x14ac:dyDescent="0.2">
      <c r="A52" s="22">
        <v>8230</v>
      </c>
      <c r="B52" s="103" t="s">
        <v>594</v>
      </c>
      <c r="C52" s="160">
        <v>-1905898.67</v>
      </c>
    </row>
    <row r="53" spans="1:6" x14ac:dyDescent="0.2">
      <c r="A53" s="22">
        <v>8240</v>
      </c>
      <c r="B53" s="103" t="s">
        <v>45</v>
      </c>
      <c r="C53" s="160">
        <v>22324.06</v>
      </c>
    </row>
    <row r="54" spans="1:6" x14ac:dyDescent="0.2">
      <c r="A54" s="22">
        <v>8250</v>
      </c>
      <c r="B54" s="103" t="s">
        <v>44</v>
      </c>
      <c r="C54" s="160">
        <v>0</v>
      </c>
    </row>
    <row r="55" spans="1:6" x14ac:dyDescent="0.2">
      <c r="A55" s="22">
        <v>8260</v>
      </c>
      <c r="B55" s="103" t="s">
        <v>43</v>
      </c>
      <c r="C55" s="160">
        <v>0</v>
      </c>
    </row>
    <row r="56" spans="1:6" x14ac:dyDescent="0.2">
      <c r="A56" s="22">
        <v>8270</v>
      </c>
      <c r="B56" s="103" t="s">
        <v>42</v>
      </c>
      <c r="C56" s="160">
        <v>10415648.310000001</v>
      </c>
    </row>
    <row r="58" spans="1:6" x14ac:dyDescent="0.2">
      <c r="B58" s="14" t="s">
        <v>518</v>
      </c>
    </row>
    <row r="63" spans="1:6" x14ac:dyDescent="0.2">
      <c r="B63" s="26" t="s">
        <v>598</v>
      </c>
      <c r="D63" s="196" t="s">
        <v>601</v>
      </c>
      <c r="E63" s="196"/>
      <c r="F63" s="196"/>
    </row>
    <row r="64" spans="1:6" x14ac:dyDescent="0.2">
      <c r="B64" s="26" t="s">
        <v>599</v>
      </c>
      <c r="D64" s="196" t="s">
        <v>602</v>
      </c>
      <c r="E64" s="196"/>
      <c r="F64" s="196"/>
    </row>
    <row r="65" spans="2:6" x14ac:dyDescent="0.2">
      <c r="B65" s="26" t="s">
        <v>600</v>
      </c>
      <c r="D65" s="196" t="s">
        <v>603</v>
      </c>
      <c r="E65" s="196"/>
      <c r="F65" s="196"/>
    </row>
  </sheetData>
  <sheetProtection formatCells="0" formatColumns="0" formatRows="0" insertColumns="0" insertRows="0" insertHyperlinks="0" deleteColumns="0" deleteRows="0" sort="0" autoFilter="0" pivotTables="0"/>
  <mergeCells count="9">
    <mergeCell ref="D63:F63"/>
    <mergeCell ref="D64:F64"/>
    <mergeCell ref="D65:F65"/>
    <mergeCell ref="B48:C48"/>
    <mergeCell ref="A1:F1"/>
    <mergeCell ref="A2:F2"/>
    <mergeCell ref="A3:F3"/>
    <mergeCell ref="B39:C39"/>
    <mergeCell ref="A4:F4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64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 MUNICIPAL ACAMBARO</cp:lastModifiedBy>
  <cp:lastPrinted>2025-10-21T20:21:00Z</cp:lastPrinted>
  <dcterms:created xsi:type="dcterms:W3CDTF">2012-12-11T20:36:24Z</dcterms:created>
  <dcterms:modified xsi:type="dcterms:W3CDTF">2025-10-21T20:22:46Z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