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012026\"/>
    </mc:Choice>
  </mc:AlternateContent>
  <xr:revisionPtr revIDLastSave="0" documentId="13_ncr:1_{71790765-2AD3-40CC-B870-3FB51975F9CF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E21" i="3"/>
  <c r="D21" i="3"/>
  <c r="F20" i="3"/>
  <c r="F19" i="3"/>
  <c r="F18" i="3"/>
  <c r="F17" i="3"/>
  <c r="F16" i="3"/>
  <c r="F15" i="3"/>
  <c r="F14" i="3"/>
  <c r="F13" i="3"/>
  <c r="F12" i="3"/>
  <c r="E11" i="3"/>
  <c r="D11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I146" i="1"/>
  <c r="H146" i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I98" i="1"/>
  <c r="H98" i="1"/>
  <c r="H97" i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G78" i="1"/>
  <c r="F78" i="1"/>
  <c r="E78" i="1"/>
  <c r="D78" i="1"/>
  <c r="C78" i="1"/>
  <c r="H77" i="1"/>
  <c r="I77" i="1" s="1"/>
  <c r="H76" i="1"/>
  <c r="I76" i="1" s="1"/>
  <c r="H75" i="1"/>
  <c r="G74" i="1"/>
  <c r="F74" i="1"/>
  <c r="E74" i="1"/>
  <c r="D74" i="1"/>
  <c r="C74" i="1"/>
  <c r="I73" i="1"/>
  <c r="H73" i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G66" i="1"/>
  <c r="F66" i="1"/>
  <c r="E66" i="1"/>
  <c r="D66" i="1"/>
  <c r="C66" i="1"/>
  <c r="H65" i="1"/>
  <c r="I65" i="1" s="1"/>
  <c r="H64" i="1"/>
  <c r="I64" i="1" s="1"/>
  <c r="H63" i="1"/>
  <c r="I63" i="1" s="1"/>
  <c r="G62" i="1"/>
  <c r="F62" i="1"/>
  <c r="E62" i="1"/>
  <c r="D62" i="1"/>
  <c r="C62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G52" i="1"/>
  <c r="F52" i="1"/>
  <c r="E52" i="1"/>
  <c r="D52" i="1"/>
  <c r="C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G42" i="1"/>
  <c r="F42" i="1"/>
  <c r="E42" i="1"/>
  <c r="D42" i="1"/>
  <c r="C42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G32" i="1"/>
  <c r="F32" i="1"/>
  <c r="E32" i="1"/>
  <c r="D32" i="1"/>
  <c r="C32" i="1"/>
  <c r="H31" i="1"/>
  <c r="I31" i="1" s="1"/>
  <c r="H30" i="1"/>
  <c r="I30" i="1" s="1"/>
  <c r="H29" i="1"/>
  <c r="I29" i="1" s="1"/>
  <c r="H28" i="1"/>
  <c r="I28" i="1" s="1"/>
  <c r="I27" i="1"/>
  <c r="H27" i="1"/>
  <c r="H26" i="1"/>
  <c r="I26" i="1" s="1"/>
  <c r="H25" i="1"/>
  <c r="I25" i="1" s="1"/>
  <c r="H24" i="1"/>
  <c r="I24" i="1" s="1"/>
  <c r="H23" i="1"/>
  <c r="G22" i="1"/>
  <c r="F22" i="1"/>
  <c r="E22" i="1"/>
  <c r="D22" i="1"/>
  <c r="C22" i="1"/>
  <c r="H21" i="1"/>
  <c r="I21" i="1" s="1"/>
  <c r="H20" i="1"/>
  <c r="I20" i="1" s="1"/>
  <c r="H19" i="1"/>
  <c r="I19" i="1" s="1"/>
  <c r="H18" i="1"/>
  <c r="I18" i="1" s="1"/>
  <c r="I17" i="1"/>
  <c r="H17" i="1"/>
  <c r="H16" i="1"/>
  <c r="I16" i="1" s="1"/>
  <c r="H15" i="1"/>
  <c r="G14" i="1"/>
  <c r="F14" i="1"/>
  <c r="E14" i="1"/>
  <c r="D14" i="1"/>
  <c r="C14" i="1"/>
  <c r="E31" i="3" l="1"/>
  <c r="F11" i="3"/>
  <c r="G87" i="1"/>
  <c r="H96" i="1"/>
  <c r="F87" i="1"/>
  <c r="E87" i="1"/>
  <c r="D87" i="1"/>
  <c r="C87" i="1"/>
  <c r="H74" i="1"/>
  <c r="H52" i="1"/>
  <c r="G13" i="1"/>
  <c r="E13" i="1"/>
  <c r="F13" i="1"/>
  <c r="D13" i="1"/>
  <c r="C13" i="1"/>
  <c r="H14" i="1"/>
  <c r="I88" i="1"/>
  <c r="I66" i="1"/>
  <c r="I15" i="1"/>
  <c r="I14" i="1" s="1"/>
  <c r="H62" i="1"/>
  <c r="H106" i="1"/>
  <c r="H148" i="1"/>
  <c r="H152" i="1"/>
  <c r="D31" i="3"/>
  <c r="H66" i="1"/>
  <c r="I75" i="1"/>
  <c r="I74" i="1" s="1"/>
  <c r="I78" i="1"/>
  <c r="H88" i="1"/>
  <c r="I97" i="1"/>
  <c r="I96" i="1" s="1"/>
  <c r="I107" i="1"/>
  <c r="I106" i="1" s="1"/>
  <c r="H116" i="1"/>
  <c r="H126" i="1"/>
  <c r="H136" i="1"/>
  <c r="I149" i="1"/>
  <c r="I148" i="1" s="1"/>
  <c r="I153" i="1"/>
  <c r="I152" i="1" s="1"/>
  <c r="H32" i="1"/>
  <c r="H42" i="1"/>
  <c r="I118" i="1"/>
  <c r="I116" i="1" s="1"/>
  <c r="I128" i="1"/>
  <c r="I126" i="1" s="1"/>
  <c r="I136" i="1"/>
  <c r="H140" i="1"/>
  <c r="F21" i="3"/>
  <c r="H22" i="1"/>
  <c r="I52" i="1"/>
  <c r="I62" i="1"/>
  <c r="I32" i="1"/>
  <c r="I42" i="1"/>
  <c r="I140" i="1"/>
  <c r="H78" i="1"/>
  <c r="I23" i="1"/>
  <c r="I22" i="1" s="1"/>
  <c r="F31" i="3" l="1"/>
  <c r="G161" i="1"/>
  <c r="H87" i="1"/>
  <c r="D161" i="1"/>
  <c r="F161" i="1"/>
  <c r="E161" i="1"/>
  <c r="C161" i="1"/>
  <c r="I87" i="1"/>
  <c r="H13" i="1"/>
  <c r="I13" i="1"/>
  <c r="H161" i="1" l="1"/>
  <c r="I161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</calcChain>
</file>

<file path=xl/sharedStrings.xml><?xml version="1.0" encoding="utf-8"?>
<sst xmlns="http://schemas.openxmlformats.org/spreadsheetml/2006/main" count="267" uniqueCount="155">
  <si>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</si>
  <si>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</si>
  <si>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</si>
  <si>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</si>
  <si>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</si>
  <si>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</si>
  <si>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</si>
  <si>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</si>
  <si>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</si>
  <si>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</si>
  <si>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</si>
  <si>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</si>
  <si>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</si>
  <si>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</si>
  <si>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</si>
  <si>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</si>
  <si>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</si>
  <si>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</si>
  <si>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</si>
  <si>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</si>
  <si>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</si>
  <si>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</si>
  <si>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</si>
  <si>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</si>
  <si>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</si>
  <si>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</si>
  <si>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</si>
  <si>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</si>
  <si>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</si>
  <si>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</si>
  <si>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</si>
  <si>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</si>
  <si>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</si>
  <si>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</si>
  <si>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</si>
  <si>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</si>
  <si>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</si>
  <si>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</si>
  <si>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</si>
  <si>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</si>
  <si>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</si>
  <si>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</si>
  <si>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</si>
  <si>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</si>
  <si>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</si>
  <si>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</si>
  <si>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</si>
  <si>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</si>
  <si>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</si>
  <si>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</si>
  <si>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</si>
  <si>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</si>
  <si>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</si>
  <si>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</si>
  <si>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</si>
  <si>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</si>
  <si>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</si>
  <si>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</si>
  <si>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</si>
  <si>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</si>
  <si>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</si>
  <si>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</si>
  <si>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</si>
  <si>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</si>
  <si>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</si>
  <si>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</si>
  <si>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</si>
  <si>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</si>
  <si>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</si>
  <si>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</si>
  <si>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</si>
  <si>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</si>
  <si>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</si>
  <si>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</si>
  <si>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</si>
  <si>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</si>
  <si>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</si>
  <si>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</si>
  <si>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</si>
  <si>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</si>
  <si>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</si>
  <si>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</si>
  <si>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</si>
  <si>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</si>
  <si>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</si>
  <si>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</si>
  <si>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</si>
  <si>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</si>
  <si>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</si>
  <si>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</si>
  <si>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</si>
  <si>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</si>
  <si>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</si>
  <si>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</si>
  <si>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</si>
  <si>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</si>
  <si>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</si>
  <si>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</si>
  <si>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</si>
  <si>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</si>
  <si>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</si>
  <si>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</si>
  <si>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</si>
  <si>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</si>
  <si>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</si>
  <si>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</si>
  <si>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</si>
  <si>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</si>
  <si>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</si>
  <si>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</si>
  <si>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</si>
  <si>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</si>
  <si>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</si>
  <si>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</si>
  <si>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</si>
  <si>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</si>
  <si>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</si>
  <si>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</si>
  <si>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</si>
  <si>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</si>
  <si>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</si>
  <si>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</si>
  <si>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</si>
  <si>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</si>
  <si>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</si>
  <si>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</si>
  <si>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</si>
  <si>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</si>
  <si>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</si>
  <si>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</si>
  <si>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</si>
  <si>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</si>
  <si>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</si>
  <si>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</si>
  <si>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</si>
  <si>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</si>
  <si>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</si>
  <si>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</si>
  <si>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</si>
  <si>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</si>
  <si>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</si>
  <si>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</si>
  <si>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</si>
  <si>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</si>
  <si>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</si>
  <si>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</si>
  <si>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</si>
  <si>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</si>
  <si>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</si>
  <si>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MUNICIPIO DE ACAMBARO, GTO.</t>
  </si>
  <si>
    <t xml:space="preserve"> DEL 01 DE ENERO DEL 2026 AL 31 DE MARZO DEL 2026</t>
  </si>
  <si>
    <t>Balance presupuestario POSITIVO</t>
  </si>
  <si>
    <t>No cuenta con Financiamiento u Obligaciones contraidas , en el registro público unico de financiamiento y obligaciones de entidades federales y municipales</t>
  </si>
  <si>
    <t>No cuenta con obligaciones a corto plazo</t>
  </si>
  <si>
    <t>No se tiene deuda garantizada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</si>
</sst>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tabSelected="1" workbookViewId="0"/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0" t="s">
        <v>5</v>
      </c>
      <c r="B4" s="71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22" sqref="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MUNICIPIO DE ACAMBARO, GTO.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1" spans="1:6" x14ac:dyDescent="0.2">
      <c r="C11" s="1" t="s">
        <v>151</v>
      </c>
    </row>
    <row r="16" spans="1:6" x14ac:dyDescent="0.2">
      <c r="C16" s="69" t="s">
        <v>23</v>
      </c>
    </row>
    <row r="17" spans="3:3" x14ac:dyDescent="0.2">
      <c r="C17" s="68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2"/>
  <sheetViews>
    <sheetView showGridLines="0" topLeftCell="A120" zoomScaleNormal="100" workbookViewId="0">
      <selection activeCell="B1" sqref="B1:I162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2" t="str">
        <f>'Notas de Disciplina Financiera'!A1</f>
        <v>MUNICIPIO DE ACAMBARO, GTO.</v>
      </c>
      <c r="C1" s="72"/>
      <c r="D1" s="72"/>
      <c r="E1" s="40" t="s">
        <v>0</v>
      </c>
      <c r="F1" s="41">
        <f>'Notas de Disciplina Financiera'!D1</f>
        <v>2026</v>
      </c>
    </row>
    <row r="2" spans="1:9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9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8" t="str">
        <f>B1</f>
        <v>MUNICIPIO DE ACAMBARO, GTO.</v>
      </c>
      <c r="C6" s="78"/>
      <c r="D6" s="78"/>
      <c r="E6" s="78"/>
      <c r="F6" s="78"/>
      <c r="G6" s="78"/>
      <c r="H6" s="78"/>
      <c r="I6" s="78"/>
    </row>
    <row r="7" spans="1:9" x14ac:dyDescent="0.2">
      <c r="B7" s="73" t="s">
        <v>26</v>
      </c>
      <c r="C7" s="73"/>
      <c r="D7" s="73"/>
      <c r="E7" s="73"/>
      <c r="F7" s="73"/>
      <c r="G7" s="73"/>
      <c r="H7" s="73"/>
      <c r="I7" s="73"/>
    </row>
    <row r="8" spans="1:9" x14ac:dyDescent="0.2">
      <c r="B8" s="73" t="s">
        <v>27</v>
      </c>
      <c r="C8" s="73"/>
      <c r="D8" s="73"/>
      <c r="E8" s="73"/>
      <c r="F8" s="73"/>
      <c r="G8" s="73"/>
      <c r="H8" s="73"/>
      <c r="I8" s="73"/>
    </row>
    <row r="9" spans="1:9" x14ac:dyDescent="0.2">
      <c r="B9" s="73" t="str">
        <f>B3</f>
        <v xml:space="preserve"> DEL 01 DE ENERO DEL 2026 AL 31 DE MARZO DEL 2026</v>
      </c>
      <c r="C9" s="73"/>
      <c r="D9" s="73"/>
      <c r="E9" s="73"/>
      <c r="F9" s="73"/>
      <c r="G9" s="73"/>
      <c r="H9" s="73"/>
      <c r="I9" s="73"/>
    </row>
    <row r="10" spans="1:9" x14ac:dyDescent="0.2">
      <c r="B10" s="74" t="s">
        <v>28</v>
      </c>
      <c r="C10" s="74"/>
      <c r="D10" s="74"/>
      <c r="E10" s="74"/>
      <c r="F10" s="74"/>
      <c r="G10" s="74"/>
      <c r="H10" s="74"/>
      <c r="I10" s="74"/>
    </row>
    <row r="11" spans="1:9" x14ac:dyDescent="0.2">
      <c r="B11" s="9"/>
      <c r="C11" s="9"/>
      <c r="D11" s="75" t="s">
        <v>29</v>
      </c>
      <c r="E11" s="76"/>
      <c r="F11" s="76"/>
      <c r="G11" s="76"/>
      <c r="H11" s="77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C14+C22+C32+C42+C52+C62+C66+C74+C78</f>
        <v>264117949.00000006</v>
      </c>
      <c r="D13" s="3">
        <f t="shared" ref="D13:I13" si="0">D14+D22+D32+D42+D52+D62+D66+D74+D78</f>
        <v>31063403.789999999</v>
      </c>
      <c r="E13" s="3">
        <f t="shared" si="0"/>
        <v>6077789.5999999996</v>
      </c>
      <c r="F13" s="3">
        <f t="shared" si="0"/>
        <v>0</v>
      </c>
      <c r="G13" s="3">
        <f t="shared" si="0"/>
        <v>0</v>
      </c>
      <c r="H13" s="3">
        <f t="shared" si="0"/>
        <v>24985614.189999998</v>
      </c>
      <c r="I13" s="3">
        <f t="shared" si="0"/>
        <v>289103563.19000006</v>
      </c>
    </row>
    <row r="14" spans="1:9" x14ac:dyDescent="0.2">
      <c r="B14" s="17" t="s">
        <v>39</v>
      </c>
      <c r="C14" s="3">
        <f>SUM(C15:C21)</f>
        <v>183563073.08000004</v>
      </c>
      <c r="D14" s="3">
        <f t="shared" ref="D14:I14" si="1">SUM(D15:D21)</f>
        <v>11000000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11000000</v>
      </c>
      <c r="I14" s="3">
        <f t="shared" si="1"/>
        <v>194563073.08000004</v>
      </c>
    </row>
    <row r="15" spans="1:9" x14ac:dyDescent="0.2">
      <c r="B15" s="16" t="s">
        <v>40</v>
      </c>
      <c r="C15" s="4">
        <v>149198025.60000002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149198025.60000002</v>
      </c>
    </row>
    <row r="16" spans="1:9" x14ac:dyDescent="0.2">
      <c r="B16" s="16" t="s">
        <v>41</v>
      </c>
      <c r="C16" s="4">
        <v>2584694.4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2584694.4</v>
      </c>
    </row>
    <row r="17" spans="2:9" x14ac:dyDescent="0.2">
      <c r="B17" s="16" t="s">
        <v>42</v>
      </c>
      <c r="C17" s="4">
        <v>18636646.310000006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18636646.310000006</v>
      </c>
    </row>
    <row r="18" spans="2:9" x14ac:dyDescent="0.2">
      <c r="B18" s="16" t="s">
        <v>43</v>
      </c>
      <c r="C18" s="4">
        <v>8000000</v>
      </c>
      <c r="D18" s="4">
        <v>11000000</v>
      </c>
      <c r="E18" s="4">
        <v>0</v>
      </c>
      <c r="F18" s="4">
        <v>0</v>
      </c>
      <c r="G18" s="4">
        <v>0</v>
      </c>
      <c r="H18" s="4">
        <f t="shared" si="2"/>
        <v>11000000</v>
      </c>
      <c r="I18" s="4">
        <f t="shared" si="3"/>
        <v>19000000</v>
      </c>
    </row>
    <row r="19" spans="2:9" x14ac:dyDescent="0.2">
      <c r="B19" s="16" t="s">
        <v>44</v>
      </c>
      <c r="C19" s="4">
        <v>5143706.7699999996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5143706.7699999996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47</v>
      </c>
      <c r="C22" s="3">
        <f>SUM(C23:C31)</f>
        <v>12826263.710000001</v>
      </c>
      <c r="D22" s="3">
        <f t="shared" ref="D22:I22" si="4">SUM(D23:D31)</f>
        <v>358847.6</v>
      </c>
      <c r="E22" s="3">
        <f t="shared" si="4"/>
        <v>357847.6</v>
      </c>
      <c r="F22" s="3">
        <f t="shared" si="4"/>
        <v>0</v>
      </c>
      <c r="G22" s="3">
        <f t="shared" si="4"/>
        <v>0</v>
      </c>
      <c r="H22" s="3">
        <f t="shared" si="4"/>
        <v>1000</v>
      </c>
      <c r="I22" s="3">
        <f t="shared" si="4"/>
        <v>12827263.710000001</v>
      </c>
    </row>
    <row r="23" spans="2:9" x14ac:dyDescent="0.2">
      <c r="B23" s="16" t="s">
        <v>48</v>
      </c>
      <c r="C23" s="4">
        <v>1275000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1275000</v>
      </c>
    </row>
    <row r="24" spans="2:9" x14ac:dyDescent="0.2">
      <c r="B24" s="16" t="s">
        <v>49</v>
      </c>
      <c r="C24" s="4">
        <v>329000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329000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51</v>
      </c>
      <c r="C26" s="4">
        <v>831000</v>
      </c>
      <c r="D26" s="4">
        <v>34720</v>
      </c>
      <c r="E26" s="4">
        <v>40435.599999999999</v>
      </c>
      <c r="F26" s="4">
        <v>0</v>
      </c>
      <c r="G26" s="4">
        <v>0</v>
      </c>
      <c r="H26" s="4">
        <f t="shared" si="5"/>
        <v>-5715.5999999999985</v>
      </c>
      <c r="I26" s="4">
        <f t="shared" si="6"/>
        <v>825284.4</v>
      </c>
    </row>
    <row r="27" spans="2:9" x14ac:dyDescent="0.2">
      <c r="B27" s="16" t="s">
        <v>52</v>
      </c>
      <c r="C27" s="4">
        <v>50000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50000</v>
      </c>
    </row>
    <row r="28" spans="2:9" x14ac:dyDescent="0.2">
      <c r="B28" s="16" t="s">
        <v>53</v>
      </c>
      <c r="C28" s="4">
        <v>9106763.7100000009</v>
      </c>
      <c r="D28" s="4">
        <v>300000</v>
      </c>
      <c r="E28" s="4">
        <v>300000</v>
      </c>
      <c r="F28" s="4">
        <v>0</v>
      </c>
      <c r="G28" s="4">
        <v>0</v>
      </c>
      <c r="H28" s="4">
        <f t="shared" si="5"/>
        <v>0</v>
      </c>
      <c r="I28" s="4">
        <f t="shared" si="6"/>
        <v>9106763.7100000009</v>
      </c>
    </row>
    <row r="29" spans="2:9" x14ac:dyDescent="0.2">
      <c r="B29" s="16" t="s">
        <v>54</v>
      </c>
      <c r="C29" s="4">
        <v>553000</v>
      </c>
      <c r="D29" s="4">
        <v>0</v>
      </c>
      <c r="E29" s="4">
        <v>2412</v>
      </c>
      <c r="F29" s="4">
        <v>0</v>
      </c>
      <c r="G29" s="4">
        <v>0</v>
      </c>
      <c r="H29" s="4">
        <f t="shared" si="5"/>
        <v>-2412</v>
      </c>
      <c r="I29" s="4">
        <f t="shared" si="6"/>
        <v>550588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56</v>
      </c>
      <c r="C31" s="4">
        <v>681500</v>
      </c>
      <c r="D31" s="4">
        <v>24127.599999999999</v>
      </c>
      <c r="E31" s="4">
        <v>15000</v>
      </c>
      <c r="F31" s="4">
        <v>0</v>
      </c>
      <c r="G31" s="4">
        <v>0</v>
      </c>
      <c r="H31" s="4">
        <f t="shared" si="5"/>
        <v>9127.5999999999985</v>
      </c>
      <c r="I31" s="4">
        <f t="shared" si="6"/>
        <v>690627.6</v>
      </c>
    </row>
    <row r="32" spans="2:9" x14ac:dyDescent="0.2">
      <c r="B32" s="17" t="s">
        <v>57</v>
      </c>
      <c r="C32" s="3">
        <f>SUM(C33:C41)</f>
        <v>24468633.25</v>
      </c>
      <c r="D32" s="3">
        <f t="shared" ref="D32:I32" si="7">SUM(D33:D41)</f>
        <v>106000</v>
      </c>
      <c r="E32" s="3">
        <f t="shared" si="7"/>
        <v>680992</v>
      </c>
      <c r="F32" s="3">
        <f t="shared" si="7"/>
        <v>0</v>
      </c>
      <c r="G32" s="3">
        <f t="shared" si="7"/>
        <v>0</v>
      </c>
      <c r="H32" s="3">
        <f t="shared" si="7"/>
        <v>-574992</v>
      </c>
      <c r="I32" s="3">
        <f t="shared" si="7"/>
        <v>23893641.25</v>
      </c>
    </row>
    <row r="33" spans="2:9" x14ac:dyDescent="0.2">
      <c r="B33" s="16" t="s">
        <v>58</v>
      </c>
      <c r="C33" s="4">
        <v>3861000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3861000</v>
      </c>
    </row>
    <row r="34" spans="2:9" x14ac:dyDescent="0.2">
      <c r="B34" s="16" t="s">
        <v>59</v>
      </c>
      <c r="C34" s="4">
        <v>1538000</v>
      </c>
      <c r="D34" s="4">
        <v>106000</v>
      </c>
      <c r="E34" s="4">
        <v>679992</v>
      </c>
      <c r="F34" s="4">
        <v>0</v>
      </c>
      <c r="G34" s="4">
        <v>0</v>
      </c>
      <c r="H34" s="4">
        <f t="shared" si="8"/>
        <v>-573992</v>
      </c>
      <c r="I34" s="4">
        <f t="shared" si="9"/>
        <v>964008</v>
      </c>
    </row>
    <row r="35" spans="2:9" x14ac:dyDescent="0.2">
      <c r="B35" s="16" t="s">
        <v>60</v>
      </c>
      <c r="C35" s="4">
        <v>825000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825000</v>
      </c>
    </row>
    <row r="36" spans="2:9" x14ac:dyDescent="0.2">
      <c r="B36" s="16" t="s">
        <v>61</v>
      </c>
      <c r="C36" s="4">
        <v>1125000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1125000</v>
      </c>
    </row>
    <row r="37" spans="2:9" x14ac:dyDescent="0.2">
      <c r="B37" s="16" t="s">
        <v>62</v>
      </c>
      <c r="C37" s="4">
        <v>750500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750500</v>
      </c>
    </row>
    <row r="38" spans="2:9" x14ac:dyDescent="0.2">
      <c r="B38" s="16" t="s">
        <v>63</v>
      </c>
      <c r="C38" s="4">
        <v>850000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850000</v>
      </c>
    </row>
    <row r="39" spans="2:9" x14ac:dyDescent="0.2">
      <c r="B39" s="16" t="s">
        <v>64</v>
      </c>
      <c r="C39" s="4">
        <v>258500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258500</v>
      </c>
    </row>
    <row r="40" spans="2:9" x14ac:dyDescent="0.2">
      <c r="B40" s="16" t="s">
        <v>65</v>
      </c>
      <c r="C40" s="4">
        <v>6327500</v>
      </c>
      <c r="D40" s="4">
        <v>0</v>
      </c>
      <c r="E40" s="4">
        <v>1000</v>
      </c>
      <c r="F40" s="4">
        <v>0</v>
      </c>
      <c r="G40" s="4">
        <v>0</v>
      </c>
      <c r="H40" s="4">
        <f t="shared" si="8"/>
        <v>-1000</v>
      </c>
      <c r="I40" s="4">
        <f t="shared" si="9"/>
        <v>6326500</v>
      </c>
    </row>
    <row r="41" spans="2:9" x14ac:dyDescent="0.2">
      <c r="B41" s="16" t="s">
        <v>66</v>
      </c>
      <c r="C41" s="4">
        <v>8933133.25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8933133.25</v>
      </c>
    </row>
    <row r="42" spans="2:9" x14ac:dyDescent="0.2">
      <c r="B42" s="17" t="s">
        <v>67</v>
      </c>
      <c r="C42" s="3">
        <f>SUM(C43:C51)</f>
        <v>31672666</v>
      </c>
      <c r="D42" s="3">
        <f t="shared" ref="D42:I42" si="10">SUM(D43:D51)</f>
        <v>7321192.79</v>
      </c>
      <c r="E42" s="3">
        <f t="shared" si="10"/>
        <v>4612950</v>
      </c>
      <c r="F42" s="3">
        <f t="shared" si="10"/>
        <v>0</v>
      </c>
      <c r="G42" s="3">
        <f t="shared" si="10"/>
        <v>0</v>
      </c>
      <c r="H42" s="3">
        <f t="shared" si="10"/>
        <v>2708242.79</v>
      </c>
      <c r="I42" s="3">
        <f t="shared" si="10"/>
        <v>34380908.789999999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69</v>
      </c>
      <c r="C44" s="4">
        <v>17905666</v>
      </c>
      <c r="D44" s="4">
        <v>6884085.29</v>
      </c>
      <c r="E44" s="4">
        <v>4612950</v>
      </c>
      <c r="F44" s="4">
        <v>0</v>
      </c>
      <c r="G44" s="4">
        <v>0</v>
      </c>
      <c r="H44" s="4">
        <f t="shared" si="11"/>
        <v>2271135.29</v>
      </c>
      <c r="I44" s="4">
        <f t="shared" si="12"/>
        <v>20176801.289999999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71</v>
      </c>
      <c r="C46" s="4">
        <v>13767000</v>
      </c>
      <c r="D46" s="4">
        <v>437107.5</v>
      </c>
      <c r="E46" s="4">
        <v>0</v>
      </c>
      <c r="F46" s="4">
        <v>0</v>
      </c>
      <c r="G46" s="4">
        <v>0</v>
      </c>
      <c r="H46" s="4">
        <f t="shared" si="11"/>
        <v>437107.5</v>
      </c>
      <c r="I46" s="4">
        <f t="shared" si="12"/>
        <v>14204107.5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77</v>
      </c>
      <c r="C52" s="3">
        <f>SUM(C53:C61)</f>
        <v>468000</v>
      </c>
      <c r="D52" s="3">
        <f t="shared" ref="D52:I52" si="13">SUM(D53:D61)</f>
        <v>999992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999992</v>
      </c>
      <c r="I52" s="3">
        <f t="shared" si="13"/>
        <v>1467992</v>
      </c>
    </row>
    <row r="53" spans="2:9" x14ac:dyDescent="0.2">
      <c r="B53" s="16" t="s">
        <v>78</v>
      </c>
      <c r="C53" s="4">
        <v>250000</v>
      </c>
      <c r="D53" s="4">
        <v>999992</v>
      </c>
      <c r="E53" s="4">
        <v>0</v>
      </c>
      <c r="F53" s="4">
        <v>0</v>
      </c>
      <c r="G53" s="4">
        <v>0</v>
      </c>
      <c r="H53" s="4">
        <f t="shared" ref="H53:H61" si="14">D53+F53-E53-G53</f>
        <v>999992</v>
      </c>
      <c r="I53" s="4">
        <f t="shared" ref="I53:I61" si="15">C53+H53</f>
        <v>1249992</v>
      </c>
    </row>
    <row r="54" spans="2:9" x14ac:dyDescent="0.2">
      <c r="B54" s="16" t="s">
        <v>79</v>
      </c>
      <c r="C54" s="4">
        <v>30000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30000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83</v>
      </c>
      <c r="C58" s="4">
        <v>63000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63000</v>
      </c>
    </row>
    <row r="59" spans="2:9" x14ac:dyDescent="0.2">
      <c r="B59" s="16" t="s">
        <v>84</v>
      </c>
      <c r="C59" s="4">
        <v>25000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25000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86</v>
      </c>
      <c r="C61" s="4">
        <v>100000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100000</v>
      </c>
    </row>
    <row r="62" spans="2:9" x14ac:dyDescent="0.2">
      <c r="B62" s="17" t="s">
        <v>87</v>
      </c>
      <c r="C62" s="3">
        <f>SUM(C63:C65)</f>
        <v>0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91</v>
      </c>
      <c r="C66" s="3">
        <f>SUM(C67:C73)</f>
        <v>10669312.960000001</v>
      </c>
      <c r="D66" s="3">
        <f t="shared" ref="D66:I66" si="19">SUM(D67:D73)</f>
        <v>11277371.4</v>
      </c>
      <c r="E66" s="3">
        <f t="shared" si="19"/>
        <v>426000</v>
      </c>
      <c r="F66" s="3">
        <f t="shared" si="19"/>
        <v>0</v>
      </c>
      <c r="G66" s="3">
        <f t="shared" si="19"/>
        <v>0</v>
      </c>
      <c r="H66" s="3">
        <f t="shared" si="19"/>
        <v>10851371.4</v>
      </c>
      <c r="I66" s="3">
        <f t="shared" si="19"/>
        <v>21520684.359999999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98</v>
      </c>
      <c r="C73" s="4">
        <v>10669312.960000001</v>
      </c>
      <c r="D73" s="4">
        <v>11277371.4</v>
      </c>
      <c r="E73" s="4">
        <v>426000</v>
      </c>
      <c r="F73" s="4">
        <v>0</v>
      </c>
      <c r="G73" s="4">
        <v>0</v>
      </c>
      <c r="H73" s="4">
        <f t="shared" si="20"/>
        <v>10851371.4</v>
      </c>
      <c r="I73" s="4">
        <f t="shared" si="21"/>
        <v>21520684.359999999</v>
      </c>
    </row>
    <row r="74" spans="2:9" x14ac:dyDescent="0.2">
      <c r="B74" s="17" t="s">
        <v>99</v>
      </c>
      <c r="C74" s="3">
        <f>SUM(C75:C77)</f>
        <v>350000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350000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102</v>
      </c>
      <c r="C77" s="4">
        <v>350000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350000</v>
      </c>
    </row>
    <row r="78" spans="2:9" x14ac:dyDescent="0.2">
      <c r="B78" s="17" t="s">
        <v>103</v>
      </c>
      <c r="C78" s="3">
        <f>SUM(C79:C85)</f>
        <v>100000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100000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110</v>
      </c>
      <c r="C85" s="4">
        <v>100000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100000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C88+C96+C106+C116+C126+C136+C140+C148+C152</f>
        <v>272794910.50000006</v>
      </c>
      <c r="D87" s="3">
        <f t="shared" ref="D87:I87" si="28">D88+D96+D106+D116+D126+D136+D140+D148+D152</f>
        <v>84860306</v>
      </c>
      <c r="E87" s="3">
        <f t="shared" si="28"/>
        <v>81926800</v>
      </c>
      <c r="F87" s="3">
        <f t="shared" si="28"/>
        <v>0</v>
      </c>
      <c r="G87" s="3">
        <f t="shared" si="28"/>
        <v>0</v>
      </c>
      <c r="H87" s="3">
        <f t="shared" si="28"/>
        <v>2933506.0000000037</v>
      </c>
      <c r="I87" s="3">
        <f t="shared" si="28"/>
        <v>275728416.5</v>
      </c>
    </row>
    <row r="88" spans="2:9" x14ac:dyDescent="0.2">
      <c r="B88" s="17" t="s">
        <v>39</v>
      </c>
      <c r="C88" s="3">
        <f>SUM(C89:C95)</f>
        <v>19106302.789999999</v>
      </c>
      <c r="D88" s="3">
        <f t="shared" ref="D88:I88" si="29">SUM(D89:D95)</f>
        <v>700000</v>
      </c>
      <c r="E88" s="3">
        <f t="shared" si="29"/>
        <v>0</v>
      </c>
      <c r="F88" s="3">
        <f t="shared" si="29"/>
        <v>0</v>
      </c>
      <c r="G88" s="3">
        <f t="shared" si="29"/>
        <v>0</v>
      </c>
      <c r="H88" s="3">
        <f t="shared" si="29"/>
        <v>700000</v>
      </c>
      <c r="I88" s="3">
        <f t="shared" si="29"/>
        <v>19806302.789999999</v>
      </c>
    </row>
    <row r="89" spans="2:9" x14ac:dyDescent="0.2">
      <c r="B89" s="16" t="s">
        <v>40</v>
      </c>
      <c r="C89" s="4">
        <v>15762723.599999998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15762723.599999998</v>
      </c>
    </row>
    <row r="90" spans="2:9" x14ac:dyDescent="0.2">
      <c r="B90" s="16" t="s">
        <v>41</v>
      </c>
      <c r="C90" s="4">
        <v>0</v>
      </c>
      <c r="D90" s="4">
        <v>600000</v>
      </c>
      <c r="E90" s="4">
        <v>0</v>
      </c>
      <c r="F90" s="4">
        <v>0</v>
      </c>
      <c r="G90" s="4">
        <v>0</v>
      </c>
      <c r="H90" s="4">
        <f t="shared" ref="H90:H95" si="30">D90+F90-E90-G90</f>
        <v>600000</v>
      </c>
      <c r="I90" s="4">
        <f t="shared" ref="I90:I95" si="31">C90+H90</f>
        <v>600000</v>
      </c>
    </row>
    <row r="91" spans="2:9" x14ac:dyDescent="0.2">
      <c r="B91" s="16" t="s">
        <v>42</v>
      </c>
      <c r="C91" s="4">
        <v>1843579.19</v>
      </c>
      <c r="D91" s="4">
        <v>0</v>
      </c>
      <c r="E91" s="4">
        <v>0</v>
      </c>
      <c r="F91" s="4">
        <v>0</v>
      </c>
      <c r="G91" s="4">
        <v>0</v>
      </c>
      <c r="H91" s="4">
        <f t="shared" si="30"/>
        <v>0</v>
      </c>
      <c r="I91" s="4">
        <f t="shared" si="31"/>
        <v>1843579.19</v>
      </c>
    </row>
    <row r="92" spans="2:9" x14ac:dyDescent="0.2">
      <c r="B92" s="16" t="s">
        <v>43</v>
      </c>
      <c r="C92" s="4">
        <v>1500000</v>
      </c>
      <c r="D92" s="4">
        <v>100000</v>
      </c>
      <c r="E92" s="4">
        <v>0</v>
      </c>
      <c r="F92" s="4">
        <v>0</v>
      </c>
      <c r="G92" s="4">
        <v>0</v>
      </c>
      <c r="H92" s="4">
        <f t="shared" si="30"/>
        <v>100000</v>
      </c>
      <c r="I92" s="4">
        <f t="shared" si="31"/>
        <v>1600000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30"/>
        <v>0</v>
      </c>
      <c r="I93" s="4">
        <f t="shared" si="31"/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30"/>
        <v>0</v>
      </c>
      <c r="I94" s="4">
        <f t="shared" si="31"/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30"/>
        <v>0</v>
      </c>
      <c r="I95" s="4">
        <f t="shared" si="31"/>
        <v>0</v>
      </c>
    </row>
    <row r="96" spans="2:9" x14ac:dyDescent="0.2">
      <c r="B96" s="17" t="s">
        <v>47</v>
      </c>
      <c r="C96" s="3">
        <f>SUM(C97:C105)</f>
        <v>5038609.41</v>
      </c>
      <c r="D96" s="3">
        <f t="shared" ref="D96:I96" si="32">SUM(D97:D105)</f>
        <v>3400000</v>
      </c>
      <c r="E96" s="3">
        <f t="shared" si="32"/>
        <v>440000</v>
      </c>
      <c r="F96" s="3">
        <f t="shared" si="32"/>
        <v>0</v>
      </c>
      <c r="G96" s="3">
        <f t="shared" si="32"/>
        <v>0</v>
      </c>
      <c r="H96" s="3">
        <f t="shared" si="32"/>
        <v>2960000</v>
      </c>
      <c r="I96" s="3">
        <f t="shared" si="32"/>
        <v>7998609.4100000001</v>
      </c>
    </row>
    <row r="97" spans="2:9" x14ac:dyDescent="0.2">
      <c r="B97" s="16" t="s">
        <v>48</v>
      </c>
      <c r="C97" s="4">
        <v>150000</v>
      </c>
      <c r="D97" s="4">
        <v>170000</v>
      </c>
      <c r="E97" s="4">
        <v>40000</v>
      </c>
      <c r="F97" s="4">
        <v>0</v>
      </c>
      <c r="G97" s="4">
        <v>0</v>
      </c>
      <c r="H97" s="4">
        <f t="shared" ref="H97:H105" si="33">D97+F97-E97-G97</f>
        <v>130000</v>
      </c>
      <c r="I97" s="4">
        <f t="shared" ref="I97:I105" si="34">C97+H97</f>
        <v>280000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33"/>
        <v>0</v>
      </c>
      <c r="I98" s="4">
        <f t="shared" si="34"/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33"/>
        <v>0</v>
      </c>
      <c r="I99" s="4">
        <f t="shared" si="34"/>
        <v>0</v>
      </c>
    </row>
    <row r="100" spans="2:9" x14ac:dyDescent="0.2">
      <c r="B100" s="16" t="s">
        <v>51</v>
      </c>
      <c r="C100" s="4">
        <v>60808</v>
      </c>
      <c r="D100" s="4">
        <v>200000</v>
      </c>
      <c r="E100" s="4">
        <v>200000</v>
      </c>
      <c r="F100" s="4">
        <v>0</v>
      </c>
      <c r="G100" s="4">
        <v>0</v>
      </c>
      <c r="H100" s="4">
        <f t="shared" si="33"/>
        <v>0</v>
      </c>
      <c r="I100" s="4">
        <f t="shared" si="34"/>
        <v>60808</v>
      </c>
    </row>
    <row r="101" spans="2:9" x14ac:dyDescent="0.2">
      <c r="B101" s="18" t="s">
        <v>52</v>
      </c>
      <c r="C101" s="4">
        <v>306380</v>
      </c>
      <c r="D101" s="4">
        <v>0</v>
      </c>
      <c r="E101" s="4">
        <v>200000</v>
      </c>
      <c r="F101" s="4">
        <v>0</v>
      </c>
      <c r="G101" s="4">
        <v>0</v>
      </c>
      <c r="H101" s="4">
        <f t="shared" si="33"/>
        <v>-200000</v>
      </c>
      <c r="I101" s="4">
        <f t="shared" si="34"/>
        <v>106380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33"/>
        <v>0</v>
      </c>
      <c r="I102" s="4">
        <f t="shared" si="34"/>
        <v>0</v>
      </c>
    </row>
    <row r="103" spans="2:9" x14ac:dyDescent="0.2">
      <c r="B103" s="16" t="s">
        <v>54</v>
      </c>
      <c r="C103" s="4">
        <v>2861346.17</v>
      </c>
      <c r="D103" s="4">
        <v>1020000</v>
      </c>
      <c r="E103" s="4">
        <v>0</v>
      </c>
      <c r="F103" s="4">
        <v>0</v>
      </c>
      <c r="G103" s="4">
        <v>0</v>
      </c>
      <c r="H103" s="4">
        <f t="shared" si="33"/>
        <v>1020000</v>
      </c>
      <c r="I103" s="4">
        <f t="shared" si="34"/>
        <v>3881346.17</v>
      </c>
    </row>
    <row r="104" spans="2:9" x14ac:dyDescent="0.2">
      <c r="B104" s="16" t="s">
        <v>55</v>
      </c>
      <c r="C104" s="4">
        <v>0</v>
      </c>
      <c r="D104" s="4">
        <v>1500000</v>
      </c>
      <c r="E104" s="4">
        <v>0</v>
      </c>
      <c r="F104" s="4">
        <v>0</v>
      </c>
      <c r="G104" s="4">
        <v>0</v>
      </c>
      <c r="H104" s="4">
        <f t="shared" si="33"/>
        <v>1500000</v>
      </c>
      <c r="I104" s="4">
        <f t="shared" si="34"/>
        <v>1500000</v>
      </c>
    </row>
    <row r="105" spans="2:9" x14ac:dyDescent="0.2">
      <c r="B105" s="16" t="s">
        <v>56</v>
      </c>
      <c r="C105" s="4">
        <v>1660075.24</v>
      </c>
      <c r="D105" s="4">
        <v>510000</v>
      </c>
      <c r="E105" s="4">
        <v>0</v>
      </c>
      <c r="F105" s="4">
        <v>0</v>
      </c>
      <c r="G105" s="4">
        <v>0</v>
      </c>
      <c r="H105" s="4">
        <f t="shared" si="33"/>
        <v>510000</v>
      </c>
      <c r="I105" s="4">
        <f t="shared" si="34"/>
        <v>2170075.2400000002</v>
      </c>
    </row>
    <row r="106" spans="2:9" x14ac:dyDescent="0.2">
      <c r="B106" s="17" t="s">
        <v>57</v>
      </c>
      <c r="C106" s="3">
        <f>SUM(C107:C115)</f>
        <v>85024288.930000007</v>
      </c>
      <c r="D106" s="3">
        <f t="shared" ref="D106:I106" si="35">SUM(D107:D115)</f>
        <v>2370577.8000000003</v>
      </c>
      <c r="E106" s="3">
        <f t="shared" si="35"/>
        <v>530000</v>
      </c>
      <c r="F106" s="3">
        <f t="shared" si="35"/>
        <v>0</v>
      </c>
      <c r="G106" s="3">
        <f t="shared" si="35"/>
        <v>0</v>
      </c>
      <c r="H106" s="3">
        <f t="shared" si="35"/>
        <v>1840577.8000000003</v>
      </c>
      <c r="I106" s="3">
        <f t="shared" si="35"/>
        <v>86864866.730000004</v>
      </c>
    </row>
    <row r="107" spans="2:9" x14ac:dyDescent="0.2">
      <c r="B107" s="16" t="s">
        <v>58</v>
      </c>
      <c r="C107" s="4">
        <v>81415808.930000007</v>
      </c>
      <c r="D107" s="4">
        <v>570111.19000000006</v>
      </c>
      <c r="E107" s="4">
        <v>0</v>
      </c>
      <c r="F107" s="4">
        <v>0</v>
      </c>
      <c r="G107" s="4">
        <v>0</v>
      </c>
      <c r="H107" s="4">
        <f t="shared" ref="H107:H115" si="36">D107+F107-E107-G107</f>
        <v>570111.19000000006</v>
      </c>
      <c r="I107" s="4">
        <f t="shared" ref="I107:I115" si="37">C107+H107</f>
        <v>81985920.120000005</v>
      </c>
    </row>
    <row r="108" spans="2:9" x14ac:dyDescent="0.2">
      <c r="B108" s="16" t="s">
        <v>59</v>
      </c>
      <c r="C108" s="4">
        <v>30000</v>
      </c>
      <c r="D108" s="4">
        <v>0</v>
      </c>
      <c r="E108" s="4">
        <v>30000</v>
      </c>
      <c r="F108" s="4">
        <v>0</v>
      </c>
      <c r="G108" s="4">
        <v>0</v>
      </c>
      <c r="H108" s="4">
        <f t="shared" si="36"/>
        <v>-30000</v>
      </c>
      <c r="I108" s="4">
        <f t="shared" si="37"/>
        <v>0</v>
      </c>
    </row>
    <row r="109" spans="2:9" x14ac:dyDescent="0.2">
      <c r="B109" s="16" t="s">
        <v>60</v>
      </c>
      <c r="C109" s="4">
        <v>275000</v>
      </c>
      <c r="D109" s="4">
        <v>1426980.8</v>
      </c>
      <c r="E109" s="4">
        <v>0</v>
      </c>
      <c r="F109" s="4">
        <v>0</v>
      </c>
      <c r="G109" s="4">
        <v>0</v>
      </c>
      <c r="H109" s="4">
        <f t="shared" si="36"/>
        <v>1426980.8</v>
      </c>
      <c r="I109" s="4">
        <f t="shared" si="37"/>
        <v>1701980.8</v>
      </c>
    </row>
    <row r="110" spans="2:9" x14ac:dyDescent="0.2">
      <c r="B110" s="16" t="s">
        <v>61</v>
      </c>
      <c r="C110" s="4">
        <v>1450000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36"/>
        <v>0</v>
      </c>
      <c r="I110" s="4">
        <f t="shared" si="37"/>
        <v>1450000</v>
      </c>
    </row>
    <row r="111" spans="2:9" x14ac:dyDescent="0.2">
      <c r="B111" s="16" t="s">
        <v>62</v>
      </c>
      <c r="C111" s="4">
        <v>1853480</v>
      </c>
      <c r="D111" s="4">
        <v>373485.81</v>
      </c>
      <c r="E111" s="4">
        <v>500000</v>
      </c>
      <c r="F111" s="4">
        <v>0</v>
      </c>
      <c r="G111" s="4">
        <v>0</v>
      </c>
      <c r="H111" s="4">
        <f t="shared" si="36"/>
        <v>-126514.19</v>
      </c>
      <c r="I111" s="4">
        <f t="shared" si="37"/>
        <v>1726965.81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36"/>
        <v>0</v>
      </c>
      <c r="I112" s="4">
        <f t="shared" si="37"/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36"/>
        <v>0</v>
      </c>
      <c r="I113" s="4">
        <f t="shared" si="37"/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36"/>
        <v>0</v>
      </c>
      <c r="I114" s="4">
        <f t="shared" si="37"/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36"/>
        <v>0</v>
      </c>
      <c r="I115" s="4">
        <f t="shared" si="37"/>
        <v>0</v>
      </c>
    </row>
    <row r="116" spans="2:9" x14ac:dyDescent="0.2">
      <c r="B116" s="17" t="s">
        <v>67</v>
      </c>
      <c r="C116" s="3">
        <f>SUM(C117:C125)</f>
        <v>687747.26</v>
      </c>
      <c r="D116" s="3">
        <f t="shared" ref="D116:I116" si="38">SUM(D117:D125)</f>
        <v>0</v>
      </c>
      <c r="E116" s="3">
        <f t="shared" si="38"/>
        <v>0</v>
      </c>
      <c r="F116" s="3">
        <f t="shared" si="38"/>
        <v>0</v>
      </c>
      <c r="G116" s="3">
        <f t="shared" si="38"/>
        <v>0</v>
      </c>
      <c r="H116" s="3">
        <f t="shared" si="38"/>
        <v>0</v>
      </c>
      <c r="I116" s="3">
        <f t="shared" si="38"/>
        <v>687747.26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9">D117+F117-E117-G117</f>
        <v>0</v>
      </c>
      <c r="I117" s="4">
        <f t="shared" ref="I117:I125" si="40">C117+H117</f>
        <v>0</v>
      </c>
    </row>
    <row r="118" spans="2:9" x14ac:dyDescent="0.2">
      <c r="B118" s="16" t="s">
        <v>69</v>
      </c>
      <c r="C118" s="4">
        <v>687747.26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9"/>
        <v>0</v>
      </c>
      <c r="I118" s="4">
        <f t="shared" si="40"/>
        <v>687747.26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9"/>
        <v>0</v>
      </c>
      <c r="I119" s="4">
        <f t="shared" si="40"/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39"/>
        <v>0</v>
      </c>
      <c r="I120" s="4">
        <f t="shared" si="40"/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9"/>
        <v>0</v>
      </c>
      <c r="I121" s="4">
        <f t="shared" si="40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9"/>
        <v>0</v>
      </c>
      <c r="I122" s="4">
        <f t="shared" si="40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9"/>
        <v>0</v>
      </c>
      <c r="I123" s="4">
        <f t="shared" si="40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9"/>
        <v>0</v>
      </c>
      <c r="I124" s="4">
        <f t="shared" si="40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9"/>
        <v>0</v>
      </c>
      <c r="I125" s="4">
        <f t="shared" si="40"/>
        <v>0</v>
      </c>
    </row>
    <row r="126" spans="2:9" x14ac:dyDescent="0.2">
      <c r="B126" s="17" t="s">
        <v>77</v>
      </c>
      <c r="C126" s="3">
        <f>SUM(C127:C135)</f>
        <v>8236694.3900000006</v>
      </c>
      <c r="D126" s="3">
        <f t="shared" ref="D126:I126" si="41">SUM(D127:D135)</f>
        <v>5304000</v>
      </c>
      <c r="E126" s="3">
        <f t="shared" si="41"/>
        <v>2000000</v>
      </c>
      <c r="F126" s="3">
        <f t="shared" si="41"/>
        <v>0</v>
      </c>
      <c r="G126" s="3">
        <f t="shared" si="41"/>
        <v>0</v>
      </c>
      <c r="H126" s="3">
        <f t="shared" si="41"/>
        <v>3304000</v>
      </c>
      <c r="I126" s="3">
        <f t="shared" si="41"/>
        <v>11540694.390000001</v>
      </c>
    </row>
    <row r="127" spans="2:9" x14ac:dyDescent="0.2">
      <c r="B127" s="16" t="s">
        <v>78</v>
      </c>
      <c r="C127" s="4">
        <v>21691.99</v>
      </c>
      <c r="D127" s="4">
        <v>133500</v>
      </c>
      <c r="E127" s="4">
        <v>0</v>
      </c>
      <c r="F127" s="4">
        <v>0</v>
      </c>
      <c r="G127" s="4">
        <v>0</v>
      </c>
      <c r="H127" s="4">
        <f t="shared" ref="H127:H135" si="42">D127+F127-E127-G127</f>
        <v>133500</v>
      </c>
      <c r="I127" s="4">
        <f t="shared" ref="I127:I135" si="43">C127+H127</f>
        <v>155191.99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42"/>
        <v>0</v>
      </c>
      <c r="I128" s="4">
        <f t="shared" si="43"/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42"/>
        <v>0</v>
      </c>
      <c r="I129" s="4">
        <f t="shared" si="43"/>
        <v>0</v>
      </c>
    </row>
    <row r="130" spans="2:9" x14ac:dyDescent="0.2">
      <c r="B130" s="16" t="s">
        <v>81</v>
      </c>
      <c r="C130" s="4">
        <v>8215002.4000000004</v>
      </c>
      <c r="D130" s="4">
        <v>3900000</v>
      </c>
      <c r="E130" s="4">
        <v>2000000</v>
      </c>
      <c r="F130" s="4">
        <v>0</v>
      </c>
      <c r="G130" s="4">
        <v>0</v>
      </c>
      <c r="H130" s="4">
        <f t="shared" si="42"/>
        <v>1900000</v>
      </c>
      <c r="I130" s="4">
        <f t="shared" si="43"/>
        <v>10115002.4</v>
      </c>
    </row>
    <row r="131" spans="2:9" x14ac:dyDescent="0.2">
      <c r="B131" s="16" t="s">
        <v>82</v>
      </c>
      <c r="C131" s="4">
        <v>0</v>
      </c>
      <c r="D131" s="4">
        <v>1270500</v>
      </c>
      <c r="E131" s="4">
        <v>0</v>
      </c>
      <c r="F131" s="4">
        <v>0</v>
      </c>
      <c r="G131" s="4">
        <v>0</v>
      </c>
      <c r="H131" s="4">
        <f t="shared" si="42"/>
        <v>1270500</v>
      </c>
      <c r="I131" s="4">
        <f t="shared" si="43"/>
        <v>1270500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42"/>
        <v>0</v>
      </c>
      <c r="I132" s="4">
        <f t="shared" si="43"/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42"/>
        <v>0</v>
      </c>
      <c r="I133" s="4">
        <f t="shared" si="43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42"/>
        <v>0</v>
      </c>
      <c r="I134" s="4">
        <f t="shared" si="43"/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42"/>
        <v>0</v>
      </c>
      <c r="I135" s="4">
        <f t="shared" si="43"/>
        <v>0</v>
      </c>
    </row>
    <row r="136" spans="2:9" x14ac:dyDescent="0.2">
      <c r="B136" s="17" t="s">
        <v>87</v>
      </c>
      <c r="C136" s="3">
        <f>SUM(C137:C139)</f>
        <v>153741844.86000001</v>
      </c>
      <c r="D136" s="3">
        <f t="shared" ref="D136:I136" si="44">SUM(D137:D139)</f>
        <v>73085728.200000003</v>
      </c>
      <c r="E136" s="3">
        <f t="shared" si="44"/>
        <v>78956800</v>
      </c>
      <c r="F136" s="3">
        <f t="shared" si="44"/>
        <v>0</v>
      </c>
      <c r="G136" s="3">
        <f t="shared" si="44"/>
        <v>0</v>
      </c>
      <c r="H136" s="3">
        <f t="shared" si="44"/>
        <v>-5871071.799999997</v>
      </c>
      <c r="I136" s="3">
        <f t="shared" si="44"/>
        <v>147870773.06</v>
      </c>
    </row>
    <row r="137" spans="2:9" x14ac:dyDescent="0.2">
      <c r="B137" s="16" t="s">
        <v>88</v>
      </c>
      <c r="C137" s="4">
        <v>151742126.73000002</v>
      </c>
      <c r="D137" s="4">
        <v>70585728.200000003</v>
      </c>
      <c r="E137" s="4">
        <v>78956800</v>
      </c>
      <c r="F137" s="4">
        <v>0</v>
      </c>
      <c r="G137" s="4">
        <v>0</v>
      </c>
      <c r="H137" s="4">
        <f t="shared" ref="H137:H139" si="45">D137+F137-E137-G137</f>
        <v>-8371071.799999997</v>
      </c>
      <c r="I137" s="4">
        <f t="shared" ref="I137:I139" si="46">C137+H137</f>
        <v>143371054.93000001</v>
      </c>
    </row>
    <row r="138" spans="2:9" x14ac:dyDescent="0.2">
      <c r="B138" s="16" t="s">
        <v>89</v>
      </c>
      <c r="C138" s="4">
        <v>1999718.13</v>
      </c>
      <c r="D138" s="4">
        <v>2500000</v>
      </c>
      <c r="E138" s="4">
        <v>0</v>
      </c>
      <c r="F138" s="4">
        <v>0</v>
      </c>
      <c r="G138" s="4">
        <v>0</v>
      </c>
      <c r="H138" s="4">
        <f t="shared" si="45"/>
        <v>2500000</v>
      </c>
      <c r="I138" s="4">
        <f t="shared" si="46"/>
        <v>4499718.13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45"/>
        <v>0</v>
      </c>
      <c r="I139" s="4">
        <f t="shared" si="46"/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I140" si="47">SUM(D141:D147)</f>
        <v>0</v>
      </c>
      <c r="E140" s="3">
        <f t="shared" si="47"/>
        <v>0</v>
      </c>
      <c r="F140" s="3">
        <f t="shared" si="47"/>
        <v>0</v>
      </c>
      <c r="G140" s="3">
        <f t="shared" si="47"/>
        <v>0</v>
      </c>
      <c r="H140" s="3">
        <f t="shared" si="47"/>
        <v>0</v>
      </c>
      <c r="I140" s="3">
        <f t="shared" si="47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48">D141+F141-E141-G141</f>
        <v>0</v>
      </c>
      <c r="I141" s="4">
        <f t="shared" ref="I141:I147" si="49">C141+H141</f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48"/>
        <v>0</v>
      </c>
      <c r="I142" s="4">
        <f t="shared" si="49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8"/>
        <v>0</v>
      </c>
      <c r="I143" s="4">
        <f t="shared" si="49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8"/>
        <v>0</v>
      </c>
      <c r="I144" s="4">
        <f t="shared" si="49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8"/>
        <v>0</v>
      </c>
      <c r="I145" s="4">
        <f t="shared" si="49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8"/>
        <v>0</v>
      </c>
      <c r="I146" s="4">
        <f t="shared" si="49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8"/>
        <v>0</v>
      </c>
      <c r="I147" s="4">
        <f t="shared" si="49"/>
        <v>0</v>
      </c>
    </row>
    <row r="148" spans="2:9" x14ac:dyDescent="0.2">
      <c r="B148" s="17" t="s">
        <v>99</v>
      </c>
      <c r="C148" s="3">
        <f>SUM(C149:C151)</f>
        <v>959422.86</v>
      </c>
      <c r="D148" s="3">
        <f t="shared" ref="D148:I148" si="50">SUM(D149:D151)</f>
        <v>0</v>
      </c>
      <c r="E148" s="3">
        <f t="shared" si="50"/>
        <v>0</v>
      </c>
      <c r="F148" s="3">
        <f t="shared" si="50"/>
        <v>0</v>
      </c>
      <c r="G148" s="3">
        <f t="shared" si="50"/>
        <v>0</v>
      </c>
      <c r="H148" s="3">
        <f t="shared" si="50"/>
        <v>0</v>
      </c>
      <c r="I148" s="3">
        <f t="shared" si="50"/>
        <v>959422.86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51">D149+F149-E149-G149</f>
        <v>0</v>
      </c>
      <c r="I149" s="4">
        <f t="shared" ref="I149:I151" si="52">C149+H149</f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51"/>
        <v>0</v>
      </c>
      <c r="I150" s="4">
        <f t="shared" si="52"/>
        <v>0</v>
      </c>
    </row>
    <row r="151" spans="2:9" x14ac:dyDescent="0.2">
      <c r="B151" s="16" t="s">
        <v>102</v>
      </c>
      <c r="C151" s="4">
        <v>959422.86</v>
      </c>
      <c r="D151" s="4">
        <v>0</v>
      </c>
      <c r="E151" s="4">
        <v>0</v>
      </c>
      <c r="F151" s="4">
        <v>0</v>
      </c>
      <c r="G151" s="4">
        <v>0</v>
      </c>
      <c r="H151" s="4">
        <f t="shared" si="51"/>
        <v>0</v>
      </c>
      <c r="I151" s="4">
        <f t="shared" si="52"/>
        <v>959422.86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I152" si="53">SUM(D153:D159)</f>
        <v>0</v>
      </c>
      <c r="E152" s="3">
        <f t="shared" si="53"/>
        <v>0</v>
      </c>
      <c r="F152" s="3">
        <f t="shared" si="53"/>
        <v>0</v>
      </c>
      <c r="G152" s="3">
        <f t="shared" si="53"/>
        <v>0</v>
      </c>
      <c r="H152" s="3">
        <f t="shared" si="53"/>
        <v>0</v>
      </c>
      <c r="I152" s="3">
        <f t="shared" si="53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54">D153+F153-E153-G153</f>
        <v>0</v>
      </c>
      <c r="I153" s="4">
        <f t="shared" ref="I153:I159" si="55">C153+H153</f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54"/>
        <v>0</v>
      </c>
      <c r="I154" s="4">
        <f t="shared" si="55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54"/>
        <v>0</v>
      </c>
      <c r="I155" s="4">
        <f t="shared" si="55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54"/>
        <v>0</v>
      </c>
      <c r="I156" s="4">
        <f t="shared" si="55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54"/>
        <v>0</v>
      </c>
      <c r="I157" s="4">
        <f t="shared" si="55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54"/>
        <v>0</v>
      </c>
      <c r="I158" s="4">
        <f t="shared" si="55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54"/>
        <v>0</v>
      </c>
      <c r="I159" s="4">
        <f t="shared" si="5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C87+C13</f>
        <v>536912859.50000012</v>
      </c>
      <c r="D161" s="6">
        <f t="shared" ref="D161:I161" si="56">D87+D13</f>
        <v>115923709.78999999</v>
      </c>
      <c r="E161" s="6">
        <f t="shared" si="56"/>
        <v>88004589.599999994</v>
      </c>
      <c r="F161" s="6">
        <f t="shared" si="56"/>
        <v>0</v>
      </c>
      <c r="G161" s="6">
        <f t="shared" si="56"/>
        <v>0</v>
      </c>
      <c r="H161" s="6">
        <f t="shared" si="56"/>
        <v>27919120.190000001</v>
      </c>
      <c r="I161" s="6">
        <f t="shared" si="56"/>
        <v>564831979.69000006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scale="77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4"/>
  <sheetViews>
    <sheetView showGridLines="0" workbookViewId="0">
      <selection activeCell="B1" sqref="B1:F3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5.33203125" style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MUNICIPIO DE ACAMBARO, GTO.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1" t="str">
        <f>B1</f>
        <v>MUNICIPIO DE ACAMBARO, GTO.</v>
      </c>
      <c r="C6" s="82"/>
      <c r="D6" s="82"/>
      <c r="E6" s="82"/>
      <c r="F6" s="83"/>
    </row>
    <row r="7" spans="1:6" x14ac:dyDescent="0.2">
      <c r="B7" s="84" t="s">
        <v>114</v>
      </c>
      <c r="C7" s="85"/>
      <c r="D7" s="85"/>
      <c r="E7" s="85"/>
      <c r="F7" s="86"/>
    </row>
    <row r="8" spans="1:6" x14ac:dyDescent="0.2">
      <c r="B8" s="87" t="s">
        <v>115</v>
      </c>
      <c r="C8" s="88"/>
      <c r="D8" s="88"/>
      <c r="E8" s="88"/>
      <c r="F8" s="89"/>
    </row>
    <row r="9" spans="1:6" ht="22.5" x14ac:dyDescent="0.2">
      <c r="B9" s="79" t="s">
        <v>116</v>
      </c>
      <c r="C9" s="80" t="s">
        <v>117</v>
      </c>
      <c r="D9" s="66" t="s">
        <v>118</v>
      </c>
      <c r="E9" s="66" t="s">
        <v>119</v>
      </c>
      <c r="F9" s="67" t="s">
        <v>120</v>
      </c>
    </row>
    <row r="10" spans="1:6" x14ac:dyDescent="0.2">
      <c r="A10" s="42"/>
      <c r="B10" s="79"/>
      <c r="C10" s="80"/>
      <c r="D10" s="66" t="s">
        <v>121</v>
      </c>
      <c r="E10" s="66" t="s">
        <v>122</v>
      </c>
      <c r="F10" s="67" t="s">
        <v>123</v>
      </c>
    </row>
    <row r="11" spans="1:6" x14ac:dyDescent="0.2">
      <c r="B11" s="52"/>
      <c r="C11" s="53" t="s">
        <v>124</v>
      </c>
      <c r="D11" s="54">
        <f>SUM(D12:D20)</f>
        <v>53877452.11999999</v>
      </c>
      <c r="E11" s="54">
        <f t="shared" ref="E11:F11" si="0">SUM(E12:E20)</f>
        <v>53626075.25999999</v>
      </c>
      <c r="F11" s="55">
        <f t="shared" si="0"/>
        <v>251376.85999999708</v>
      </c>
    </row>
    <row r="12" spans="1:6" x14ac:dyDescent="0.2">
      <c r="B12" s="56">
        <v>1000</v>
      </c>
      <c r="C12" s="57" t="s">
        <v>125</v>
      </c>
      <c r="D12" s="58">
        <v>40665514.039999999</v>
      </c>
      <c r="E12" s="58">
        <v>39309900.240000002</v>
      </c>
      <c r="F12" s="59">
        <f>D12-E12</f>
        <v>1355613.799999997</v>
      </c>
    </row>
    <row r="13" spans="1:6" x14ac:dyDescent="0.2">
      <c r="B13" s="56">
        <v>2000</v>
      </c>
      <c r="C13" s="57" t="s">
        <v>126</v>
      </c>
      <c r="D13" s="58">
        <v>2955260.98</v>
      </c>
      <c r="E13" s="58">
        <v>2955260.98</v>
      </c>
      <c r="F13" s="59">
        <f t="shared" ref="F13:F30" si="1">D13-E13</f>
        <v>0</v>
      </c>
    </row>
    <row r="14" spans="1:6" x14ac:dyDescent="0.2">
      <c r="B14" s="56">
        <v>3000</v>
      </c>
      <c r="C14" s="57" t="s">
        <v>127</v>
      </c>
      <c r="D14" s="58">
        <v>4594811.08</v>
      </c>
      <c r="E14" s="58">
        <v>3539152.08</v>
      </c>
      <c r="F14" s="59">
        <f t="shared" si="1"/>
        <v>1055659</v>
      </c>
    </row>
    <row r="15" spans="1:6" x14ac:dyDescent="0.2">
      <c r="B15" s="56">
        <v>4000</v>
      </c>
      <c r="C15" s="57" t="s">
        <v>128</v>
      </c>
      <c r="D15" s="58">
        <v>5314372.0199999996</v>
      </c>
      <c r="E15" s="58">
        <v>5314372.0199999996</v>
      </c>
      <c r="F15" s="59">
        <f t="shared" si="1"/>
        <v>0</v>
      </c>
    </row>
    <row r="16" spans="1:6" x14ac:dyDescent="0.2">
      <c r="B16" s="56">
        <v>5000</v>
      </c>
      <c r="C16" s="57" t="s">
        <v>129</v>
      </c>
      <c r="D16" s="58">
        <v>342970</v>
      </c>
      <c r="E16" s="58">
        <v>342970</v>
      </c>
      <c r="F16" s="59">
        <f t="shared" si="1"/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2159895.94</v>
      </c>
      <c r="F17" s="59">
        <f t="shared" si="1"/>
        <v>-2159895.94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133</v>
      </c>
      <c r="D20" s="58">
        <v>4524</v>
      </c>
      <c r="E20" s="58">
        <v>4524</v>
      </c>
      <c r="F20" s="59">
        <f t="shared" si="1"/>
        <v>0</v>
      </c>
    </row>
    <row r="21" spans="2:6" x14ac:dyDescent="0.2">
      <c r="B21" s="56"/>
      <c r="C21" s="60" t="s">
        <v>134</v>
      </c>
      <c r="D21" s="61">
        <f>SUM(D22:D30)</f>
        <v>90297791.599999994</v>
      </c>
      <c r="E21" s="61">
        <f t="shared" ref="E21:F21" si="2">SUM(E22:E30)</f>
        <v>88136816.859999999</v>
      </c>
      <c r="F21" s="62">
        <f t="shared" si="2"/>
        <v>2160974.7399999974</v>
      </c>
    </row>
    <row r="22" spans="2:6" x14ac:dyDescent="0.2">
      <c r="B22" s="56">
        <v>1000</v>
      </c>
      <c r="C22" s="57" t="s">
        <v>125</v>
      </c>
      <c r="D22" s="58">
        <v>3797822.71</v>
      </c>
      <c r="E22" s="58">
        <v>3797822.71</v>
      </c>
      <c r="F22" s="59">
        <f t="shared" si="1"/>
        <v>0</v>
      </c>
    </row>
    <row r="23" spans="2:6" x14ac:dyDescent="0.2">
      <c r="B23" s="56">
        <v>2000</v>
      </c>
      <c r="C23" s="57" t="s">
        <v>126</v>
      </c>
      <c r="D23" s="58">
        <v>2063046.23</v>
      </c>
      <c r="E23" s="58">
        <v>2062547.43</v>
      </c>
      <c r="F23" s="59">
        <f t="shared" si="1"/>
        <v>498.80000000004657</v>
      </c>
    </row>
    <row r="24" spans="2:6" x14ac:dyDescent="0.2">
      <c r="B24" s="56">
        <v>3000</v>
      </c>
      <c r="C24" s="57" t="s">
        <v>127</v>
      </c>
      <c r="D24" s="58">
        <v>18787633</v>
      </c>
      <c r="E24" s="58">
        <v>18787053</v>
      </c>
      <c r="F24" s="59">
        <f t="shared" si="1"/>
        <v>580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f t="shared" si="1"/>
        <v>0</v>
      </c>
    </row>
    <row r="26" spans="2:6" x14ac:dyDescent="0.2">
      <c r="B26" s="56">
        <v>5000</v>
      </c>
      <c r="C26" s="57" t="s">
        <v>129</v>
      </c>
      <c r="D26" s="58">
        <v>3736694.39</v>
      </c>
      <c r="E26" s="58">
        <v>3736694.39</v>
      </c>
      <c r="F26" s="59">
        <f t="shared" si="1"/>
        <v>0</v>
      </c>
    </row>
    <row r="27" spans="2:6" x14ac:dyDescent="0.2">
      <c r="B27" s="56">
        <v>6000</v>
      </c>
      <c r="C27" s="57" t="s">
        <v>130</v>
      </c>
      <c r="D27" s="58">
        <v>61453172.409999996</v>
      </c>
      <c r="E27" s="58">
        <v>59293276.469999999</v>
      </c>
      <c r="F27" s="59">
        <f t="shared" si="1"/>
        <v>2159895.9399999976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f t="shared" si="1"/>
        <v>0</v>
      </c>
    </row>
    <row r="29" spans="2:6" x14ac:dyDescent="0.2">
      <c r="B29" s="56">
        <v>8000</v>
      </c>
      <c r="C29" s="57" t="s">
        <v>132</v>
      </c>
      <c r="D29" s="58">
        <v>459422.86</v>
      </c>
      <c r="E29" s="58">
        <v>459422.86</v>
      </c>
      <c r="F29" s="59">
        <f t="shared" si="1"/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59">
        <f t="shared" si="1"/>
        <v>0</v>
      </c>
    </row>
    <row r="31" spans="2:6" ht="12" thickBot="1" x14ac:dyDescent="0.25">
      <c r="B31" s="48"/>
      <c r="C31" s="49" t="s">
        <v>36</v>
      </c>
      <c r="D31" s="50">
        <f>D11+D21</f>
        <v>144175243.71999997</v>
      </c>
      <c r="E31" s="50">
        <f t="shared" ref="E31:F31" si="3">E11+E21</f>
        <v>141762892.12</v>
      </c>
      <c r="F31" s="51">
        <f t="shared" si="3"/>
        <v>2412351.5999999945</v>
      </c>
    </row>
    <row r="33" spans="3:3" x14ac:dyDescent="0.2">
      <c r="C33" s="69" t="s">
        <v>135</v>
      </c>
    </row>
    <row r="34" spans="3:3" x14ac:dyDescent="0.2">
      <c r="C34" s="68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4"/>
  <sheetViews>
    <sheetView showGridLines="0" workbookViewId="0">
      <selection activeCell="B1" sqref="B1:G1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MUNICIPIO DE ACAMBARO, GTO.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1" spans="1:6" x14ac:dyDescent="0.2">
      <c r="C11" s="43" t="s">
        <v>152</v>
      </c>
    </row>
    <row r="13" spans="1:6" x14ac:dyDescent="0.2">
      <c r="C13" s="69" t="s">
        <v>141</v>
      </c>
    </row>
    <row r="14" spans="1:6" x14ac:dyDescent="0.2">
      <c r="C14" s="68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showGridLines="0" workbookViewId="0">
      <selection activeCell="B1" sqref="B1:F1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MUNICIPIO DE ACAMBARO, GTO.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1" spans="1:6" x14ac:dyDescent="0.2">
      <c r="C11" s="43" t="s">
        <v>153</v>
      </c>
    </row>
    <row r="13" spans="1:6" x14ac:dyDescent="0.2">
      <c r="C13" s="69" t="s">
        <v>146</v>
      </c>
    </row>
    <row r="14" spans="1:6" x14ac:dyDescent="0.2">
      <c r="C14" s="68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9"/>
  <sheetViews>
    <sheetView showGridLines="0" workbookViewId="0">
      <selection activeCell="B1" sqref="B1:F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MUNICIPIO DE ACAMBARO, GTO.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  <c r="C9" s="43" t="s">
        <v>154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Tes-memo</cp:lastModifiedBy>
  <cp:revision/>
  <cp:lastPrinted>2026-05-08T14:51:02Z</cp:lastPrinted>
  <dcterms:created xsi:type="dcterms:W3CDTF">2024-03-15T21:50:03Z</dcterms:created>
  <dcterms:modified xsi:type="dcterms:W3CDTF">2026-05-08T14:51:06Z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