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66925"/>
  <mc:AlternateContent xmlns:mc="http://schemas.openxmlformats.org/markup-compatibility/2006">
    <mc:Choice Requires="x15">
      <x15ac:absPath xmlns:x15ac="http://schemas.microsoft.com/office/spreadsheetml/2010/11/ac" url="C:\Users\Tes-memo\Desktop\"/>
    </mc:Choice>
  </mc:AlternateContent>
  <xr:revisionPtr revIDLastSave="0" documentId="13_ncr:1_{BCB88949-541E-4FD7-98EF-EC6B3EDEBBD6}" xr6:coauthVersionLast="47" xr6:coauthVersionMax="47" xr10:uidLastSave="{00000000-0000-0000-0000-000000000000}"/>
  <bookViews>
    <workbookView xWindow="-120" yWindow="-120" windowWidth="29040" windowHeight="15840" activeTab="13" xr2:uid="{00000000-000D-0000-FFFF-FFFF00000000}"/>
  </bookViews>
  <sheets>
    <sheet name="Formato 1" sheetId="2" r:id="rId1"/>
    <sheet name="Formato 2" sheetId="3" r:id="rId2"/>
    <sheet name="Formato 3" sheetId="4" r:id="rId3"/>
    <sheet name="Formato 4" sheetId="5" r:id="rId4"/>
    <sheet name="Formato 5" sheetId="6" r:id="rId5"/>
    <sheet name="Formato 6 a)" sheetId="7" r:id="rId6"/>
    <sheet name="Formato 6 b)" sheetId="8" r:id="rId7"/>
    <sheet name="Formato 6 c)" sheetId="9" r:id="rId8"/>
    <sheet name="Formato 6 d)" sheetId="10" r:id="rId9"/>
    <sheet name="Formato 7 a)" sheetId="11" r:id="rId10"/>
    <sheet name="Formato 7 b)" sheetId="12" r:id="rId11"/>
    <sheet name="Formato 7 c)" sheetId="13" r:id="rId12"/>
    <sheet name="Formato 7 d)" sheetId="14" r:id="rId13"/>
    <sheet name="Formato 8" sheetId="15" r:id="rId14"/>
  </sheets>
  <externalReferences>
    <externalReference r:id="rId15"/>
    <externalReference r:id="rId16"/>
  </externalReferences>
  <definedNames>
    <definedName name="ENTE_PUBLICO">'[1]Info General'!$C$6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4" l="1"/>
  <c r="B6" i="13"/>
  <c r="G27" i="10" l="1"/>
  <c r="D27" i="10"/>
  <c r="B60" i="2" l="1"/>
  <c r="B62" i="2"/>
  <c r="C47" i="2"/>
  <c r="C9" i="2"/>
  <c r="F26" i="9"/>
  <c r="E26" i="9"/>
  <c r="D26" i="9"/>
  <c r="G26" i="9" s="1"/>
  <c r="C26" i="9"/>
  <c r="B26" i="9"/>
  <c r="D55" i="9"/>
  <c r="D14" i="7" l="1"/>
  <c r="D13" i="7"/>
  <c r="D11" i="7"/>
  <c r="B85" i="7"/>
  <c r="C85" i="7"/>
  <c r="E85" i="7"/>
  <c r="F85" i="7"/>
  <c r="D134" i="7"/>
  <c r="D127" i="7"/>
  <c r="D106" i="7"/>
  <c r="D104" i="7"/>
  <c r="D100" i="7"/>
  <c r="D89" i="7"/>
  <c r="D85" i="7" s="1"/>
  <c r="G86" i="7"/>
  <c r="G11" i="7" l="1"/>
  <c r="G54" i="8" l="1"/>
  <c r="G9" i="8"/>
  <c r="F9" i="8"/>
  <c r="F59" i="8"/>
  <c r="F49" i="8"/>
  <c r="D54" i="8"/>
  <c r="A2" i="15"/>
  <c r="A2" i="12"/>
  <c r="B7" i="12"/>
  <c r="C7" i="12"/>
  <c r="D7" i="12"/>
  <c r="E7" i="12"/>
  <c r="F7" i="12"/>
  <c r="G7" i="12"/>
  <c r="B18" i="12"/>
  <c r="C18" i="12"/>
  <c r="D18" i="12"/>
  <c r="E18" i="12"/>
  <c r="F18" i="12"/>
  <c r="G18" i="12"/>
  <c r="G75" i="9"/>
  <c r="G74" i="9"/>
  <c r="G73" i="9"/>
  <c r="G72" i="9"/>
  <c r="G70" i="9"/>
  <c r="G69" i="9"/>
  <c r="G68" i="9"/>
  <c r="G67" i="9"/>
  <c r="G66" i="9"/>
  <c r="G65" i="9"/>
  <c r="G64" i="9"/>
  <c r="G63" i="9"/>
  <c r="G62" i="9"/>
  <c r="G60" i="9"/>
  <c r="G59" i="9"/>
  <c r="G58" i="9"/>
  <c r="G57" i="9"/>
  <c r="G56" i="9"/>
  <c r="G55" i="9"/>
  <c r="G54" i="9"/>
  <c r="G52" i="9"/>
  <c r="G51" i="9"/>
  <c r="G50" i="9"/>
  <c r="G49" i="9"/>
  <c r="G48" i="9"/>
  <c r="G47" i="9"/>
  <c r="G46" i="9"/>
  <c r="G45" i="9"/>
  <c r="G41" i="9"/>
  <c r="G40" i="9"/>
  <c r="G39" i="9"/>
  <c r="G38" i="9"/>
  <c r="G36" i="9"/>
  <c r="G35" i="9"/>
  <c r="G34" i="9"/>
  <c r="G33" i="9"/>
  <c r="G32" i="9"/>
  <c r="G31" i="9"/>
  <c r="G30" i="9"/>
  <c r="G29" i="9"/>
  <c r="G28" i="9"/>
  <c r="G25" i="9"/>
  <c r="G24" i="9"/>
  <c r="G23" i="9"/>
  <c r="G22" i="9"/>
  <c r="G21" i="9"/>
  <c r="G20" i="9"/>
  <c r="G16" i="9"/>
  <c r="G15" i="9"/>
  <c r="G14" i="9"/>
  <c r="G12" i="9"/>
  <c r="G11" i="9"/>
  <c r="D103" i="7"/>
  <c r="B37" i="6"/>
  <c r="C60" i="2"/>
  <c r="C41" i="2"/>
  <c r="B41" i="2"/>
  <c r="C38" i="2"/>
  <c r="B38" i="2"/>
  <c r="C31" i="2"/>
  <c r="B31" i="2"/>
  <c r="C25" i="2"/>
  <c r="B25" i="2"/>
  <c r="C17" i="2"/>
  <c r="B17" i="2"/>
  <c r="B9" i="2"/>
  <c r="F29" i="12" l="1"/>
  <c r="G29" i="12"/>
  <c r="E29" i="12"/>
  <c r="C62" i="2"/>
  <c r="B47" i="2"/>
  <c r="D29" i="12"/>
  <c r="C29" i="12"/>
  <c r="B29" i="12"/>
  <c r="A5" i="10"/>
  <c r="A5" i="9"/>
  <c r="A5" i="8"/>
  <c r="A5" i="7"/>
  <c r="A4" i="6"/>
  <c r="A4" i="5"/>
  <c r="A4" i="3"/>
  <c r="A2" i="14" l="1"/>
  <c r="A2" i="13"/>
  <c r="A2" i="11"/>
  <c r="A2" i="10"/>
  <c r="A2" i="9"/>
  <c r="A2" i="8"/>
  <c r="A2" i="7"/>
  <c r="A2" i="6"/>
  <c r="A2" i="5"/>
  <c r="A2" i="4"/>
  <c r="C17" i="14"/>
  <c r="D17" i="14"/>
  <c r="E17" i="14"/>
  <c r="F17" i="14"/>
  <c r="G17" i="14"/>
  <c r="B17" i="14"/>
  <c r="C35" i="13"/>
  <c r="D35" i="13"/>
  <c r="E35" i="13"/>
  <c r="F35" i="13"/>
  <c r="G35" i="13"/>
  <c r="B35" i="13"/>
  <c r="D27" i="13"/>
  <c r="E27" i="13"/>
  <c r="F27" i="13"/>
  <c r="G27" i="13"/>
  <c r="C27" i="13"/>
  <c r="B27" i="13"/>
  <c r="C20" i="13"/>
  <c r="D20" i="13"/>
  <c r="E20" i="13"/>
  <c r="F20" i="13"/>
  <c r="G20" i="13"/>
  <c r="B20" i="13"/>
  <c r="F28" i="10"/>
  <c r="F24" i="10"/>
  <c r="E28" i="10"/>
  <c r="E24" i="10"/>
  <c r="D28" i="10"/>
  <c r="D24" i="10"/>
  <c r="C28" i="10"/>
  <c r="C24" i="10"/>
  <c r="C21" i="10" s="1"/>
  <c r="B28" i="10"/>
  <c r="B24" i="10"/>
  <c r="C16" i="10"/>
  <c r="D16" i="10"/>
  <c r="E16" i="10"/>
  <c r="F16" i="10"/>
  <c r="B16" i="10"/>
  <c r="C12" i="10"/>
  <c r="D12" i="10"/>
  <c r="E12" i="10"/>
  <c r="F12" i="10"/>
  <c r="C9" i="10" l="1"/>
  <c r="E9" i="10"/>
  <c r="F9" i="10"/>
  <c r="B12" i="10" l="1"/>
  <c r="C71" i="9"/>
  <c r="D71" i="9"/>
  <c r="E71" i="9"/>
  <c r="F71" i="9"/>
  <c r="G71" i="9"/>
  <c r="C61" i="9"/>
  <c r="D61" i="9"/>
  <c r="E61" i="9"/>
  <c r="F61" i="9"/>
  <c r="G61" i="9"/>
  <c r="C53" i="9"/>
  <c r="D53" i="9"/>
  <c r="E53" i="9"/>
  <c r="F53" i="9"/>
  <c r="G53" i="9"/>
  <c r="C44" i="9"/>
  <c r="D44" i="9"/>
  <c r="E44" i="9"/>
  <c r="F44" i="9"/>
  <c r="G44" i="9"/>
  <c r="C37" i="9"/>
  <c r="D37" i="9"/>
  <c r="E37" i="9"/>
  <c r="F37" i="9"/>
  <c r="G37" i="9"/>
  <c r="C27" i="9"/>
  <c r="D27" i="9"/>
  <c r="E27" i="9"/>
  <c r="F27" i="9"/>
  <c r="C19" i="9"/>
  <c r="D19" i="9"/>
  <c r="E19" i="9"/>
  <c r="F19" i="9"/>
  <c r="G19" i="9"/>
  <c r="C10" i="9"/>
  <c r="D10" i="9"/>
  <c r="E10" i="9"/>
  <c r="F10" i="9"/>
  <c r="G10" i="9"/>
  <c r="B71" i="9"/>
  <c r="B61" i="9"/>
  <c r="B53" i="9"/>
  <c r="B44" i="9"/>
  <c r="B37" i="9"/>
  <c r="B27" i="9"/>
  <c r="B10" i="9"/>
  <c r="H14" i="4"/>
  <c r="I14" i="4"/>
  <c r="J14" i="4"/>
  <c r="K14" i="4"/>
  <c r="G14" i="4"/>
  <c r="H8" i="4"/>
  <c r="I8" i="4"/>
  <c r="J8" i="4"/>
  <c r="K8" i="4"/>
  <c r="G8" i="4"/>
  <c r="E14" i="4"/>
  <c r="E8" i="4"/>
  <c r="C41" i="3"/>
  <c r="D41" i="3"/>
  <c r="E41" i="3"/>
  <c r="F41" i="3"/>
  <c r="B41" i="3"/>
  <c r="H13" i="3"/>
  <c r="H9" i="3"/>
  <c r="G13" i="3"/>
  <c r="G9" i="3"/>
  <c r="F13" i="3"/>
  <c r="F9" i="3"/>
  <c r="F8" i="3" s="1"/>
  <c r="F20" i="3" s="1"/>
  <c r="E13" i="3"/>
  <c r="E9" i="3"/>
  <c r="D13" i="3"/>
  <c r="D9" i="3"/>
  <c r="C13" i="3"/>
  <c r="B22" i="3"/>
  <c r="C49" i="8"/>
  <c r="D49" i="8"/>
  <c r="E49" i="8"/>
  <c r="G49" i="8"/>
  <c r="B49" i="8"/>
  <c r="C9" i="8"/>
  <c r="D9" i="8"/>
  <c r="E9" i="8"/>
  <c r="B9" i="8"/>
  <c r="G152" i="7"/>
  <c r="G153" i="7"/>
  <c r="G154" i="7"/>
  <c r="G155" i="7"/>
  <c r="G156" i="7"/>
  <c r="G157" i="7"/>
  <c r="G151" i="7"/>
  <c r="G148" i="7"/>
  <c r="G149" i="7"/>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77" i="7"/>
  <c r="G78" i="7"/>
  <c r="G79" i="7"/>
  <c r="G80" i="7"/>
  <c r="G81" i="7"/>
  <c r="G82" i="7"/>
  <c r="G76" i="7"/>
  <c r="G73" i="7"/>
  <c r="G74" i="7"/>
  <c r="G72" i="7"/>
  <c r="G64" i="7"/>
  <c r="G65" i="7"/>
  <c r="G66" i="7"/>
  <c r="G67" i="7"/>
  <c r="G68" i="7"/>
  <c r="G69" i="7"/>
  <c r="G70" i="7"/>
  <c r="G63" i="7"/>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F150" i="7"/>
  <c r="F146" i="7"/>
  <c r="F137" i="7"/>
  <c r="F133" i="7"/>
  <c r="F123" i="7"/>
  <c r="F113" i="7"/>
  <c r="F103" i="7"/>
  <c r="F93" i="7"/>
  <c r="F75" i="7"/>
  <c r="F71" i="7"/>
  <c r="F62" i="7"/>
  <c r="F58" i="7"/>
  <c r="F48" i="7"/>
  <c r="F38" i="7"/>
  <c r="F28" i="7"/>
  <c r="F18" i="7"/>
  <c r="F10" i="7"/>
  <c r="E150" i="7"/>
  <c r="E146" i="7"/>
  <c r="E137" i="7"/>
  <c r="E133" i="7"/>
  <c r="E123" i="7"/>
  <c r="E113" i="7"/>
  <c r="E103" i="7"/>
  <c r="E93" i="7"/>
  <c r="E75" i="7"/>
  <c r="E71" i="7"/>
  <c r="E62" i="7"/>
  <c r="E58" i="7"/>
  <c r="E48" i="7"/>
  <c r="E38" i="7"/>
  <c r="E28" i="7"/>
  <c r="E18" i="7"/>
  <c r="E10" i="7"/>
  <c r="D150" i="7"/>
  <c r="D146" i="7"/>
  <c r="D137" i="7"/>
  <c r="D133" i="7"/>
  <c r="D123" i="7"/>
  <c r="D113" i="7"/>
  <c r="D93" i="7"/>
  <c r="D75" i="7"/>
  <c r="D71" i="7"/>
  <c r="D62" i="7"/>
  <c r="D58" i="7"/>
  <c r="D48" i="7"/>
  <c r="D38" i="7"/>
  <c r="D28" i="7"/>
  <c r="D18" i="7"/>
  <c r="D10" i="7"/>
  <c r="C150" i="7"/>
  <c r="C146" i="7"/>
  <c r="C137" i="7"/>
  <c r="C133" i="7"/>
  <c r="C123" i="7"/>
  <c r="C113" i="7"/>
  <c r="C103" i="7"/>
  <c r="C93" i="7"/>
  <c r="C75" i="7"/>
  <c r="C71" i="7"/>
  <c r="C62" i="7"/>
  <c r="C58" i="7"/>
  <c r="C48" i="7"/>
  <c r="C38" i="7"/>
  <c r="C28" i="7"/>
  <c r="C18" i="7"/>
  <c r="C10" i="7"/>
  <c r="B150" i="7"/>
  <c r="B146" i="7"/>
  <c r="B137" i="7"/>
  <c r="B133" i="7"/>
  <c r="B123" i="7"/>
  <c r="B113" i="7"/>
  <c r="B103" i="7"/>
  <c r="B93" i="7"/>
  <c r="B75" i="7"/>
  <c r="B71" i="7"/>
  <c r="B62" i="7"/>
  <c r="B58" i="7"/>
  <c r="B48" i="7"/>
  <c r="B38" i="7"/>
  <c r="B28" i="7"/>
  <c r="B18" i="7"/>
  <c r="B10" i="7"/>
  <c r="G74" i="6"/>
  <c r="G73" i="6"/>
  <c r="G68" i="6"/>
  <c r="G67" i="6" s="1"/>
  <c r="G61" i="6"/>
  <c r="G62" i="6"/>
  <c r="G63" i="6"/>
  <c r="G60" i="6"/>
  <c r="G56" i="6"/>
  <c r="G57" i="6"/>
  <c r="G58" i="6"/>
  <c r="G55" i="6"/>
  <c r="G53" i="6"/>
  <c r="G47" i="6"/>
  <c r="G48" i="6"/>
  <c r="G49" i="6"/>
  <c r="G50" i="6"/>
  <c r="G51" i="6"/>
  <c r="G52" i="6"/>
  <c r="G46" i="6"/>
  <c r="G39" i="6"/>
  <c r="G38" i="6"/>
  <c r="G36" i="6"/>
  <c r="G35" i="6" s="1"/>
  <c r="G34" i="6"/>
  <c r="G30" i="6"/>
  <c r="G31" i="6"/>
  <c r="G32" i="6"/>
  <c r="G33" i="6"/>
  <c r="G29" i="6"/>
  <c r="G18" i="6"/>
  <c r="G19" i="6"/>
  <c r="G20" i="6"/>
  <c r="G21" i="6"/>
  <c r="G22" i="6"/>
  <c r="G23" i="6"/>
  <c r="G24" i="6"/>
  <c r="G25" i="6"/>
  <c r="G26" i="6"/>
  <c r="G27" i="6"/>
  <c r="G17" i="6"/>
  <c r="G15" i="6"/>
  <c r="G11" i="6"/>
  <c r="G12" i="6"/>
  <c r="G13" i="6"/>
  <c r="G14" i="6"/>
  <c r="G10" i="6"/>
  <c r="G9" i="6"/>
  <c r="F75" i="6"/>
  <c r="F59" i="6"/>
  <c r="F54" i="6"/>
  <c r="F45" i="6"/>
  <c r="F37" i="6"/>
  <c r="F28" i="6"/>
  <c r="F16" i="6"/>
  <c r="E75" i="6"/>
  <c r="E59" i="6"/>
  <c r="E54" i="6"/>
  <c r="E45" i="6"/>
  <c r="E37" i="6"/>
  <c r="E28" i="6"/>
  <c r="E16" i="6"/>
  <c r="D75" i="6"/>
  <c r="D59" i="6"/>
  <c r="D54" i="6"/>
  <c r="D45" i="6"/>
  <c r="D37" i="6"/>
  <c r="D28" i="6"/>
  <c r="C27" i="3"/>
  <c r="D27" i="3"/>
  <c r="E27" i="3"/>
  <c r="F27" i="3"/>
  <c r="G27" i="3"/>
  <c r="H27" i="3"/>
  <c r="C22" i="3"/>
  <c r="D22" i="3"/>
  <c r="E22" i="3"/>
  <c r="F22" i="3"/>
  <c r="G22" i="3"/>
  <c r="H22" i="3"/>
  <c r="B27" i="3"/>
  <c r="D16" i="6"/>
  <c r="C75" i="6"/>
  <c r="C59" i="6"/>
  <c r="C54" i="6"/>
  <c r="C45" i="6"/>
  <c r="C37" i="6"/>
  <c r="C28" i="6"/>
  <c r="C16" i="6"/>
  <c r="B75" i="6"/>
  <c r="B59" i="6"/>
  <c r="B54" i="6"/>
  <c r="B45" i="6"/>
  <c r="B28" i="6"/>
  <c r="B16" i="6"/>
  <c r="D70" i="5"/>
  <c r="D68" i="5"/>
  <c r="D64" i="5"/>
  <c r="D63" i="5"/>
  <c r="C70" i="5"/>
  <c r="C68" i="5"/>
  <c r="C64" i="5"/>
  <c r="C63" i="5"/>
  <c r="B68" i="5"/>
  <c r="B64" i="5"/>
  <c r="B63" i="5"/>
  <c r="D55" i="5"/>
  <c r="D53" i="5"/>
  <c r="D49" i="5"/>
  <c r="D48" i="5"/>
  <c r="C55" i="5"/>
  <c r="C53" i="5"/>
  <c r="C49" i="5"/>
  <c r="C48" i="5"/>
  <c r="B53" i="5"/>
  <c r="B49" i="5"/>
  <c r="B48" i="5"/>
  <c r="D40" i="5"/>
  <c r="D37" i="5"/>
  <c r="C40" i="5"/>
  <c r="C37" i="5"/>
  <c r="B40" i="5"/>
  <c r="B37" i="5"/>
  <c r="D29" i="5"/>
  <c r="C29" i="5"/>
  <c r="B29" i="5"/>
  <c r="D17" i="5"/>
  <c r="D13" i="5"/>
  <c r="C17" i="5"/>
  <c r="C13" i="5"/>
  <c r="B13" i="5"/>
  <c r="B13" i="3"/>
  <c r="C9" i="3"/>
  <c r="C8" i="3" s="1"/>
  <c r="C20" i="3" s="1"/>
  <c r="B9" i="3"/>
  <c r="F75" i="2"/>
  <c r="E75" i="2"/>
  <c r="F68" i="2"/>
  <c r="E68" i="2"/>
  <c r="F63" i="2"/>
  <c r="E63" i="2"/>
  <c r="F57" i="2"/>
  <c r="E57" i="2"/>
  <c r="F42" i="2"/>
  <c r="E42" i="2"/>
  <c r="F38" i="2"/>
  <c r="E38" i="2"/>
  <c r="F31" i="2"/>
  <c r="E31" i="2"/>
  <c r="F27" i="2"/>
  <c r="E27" i="2"/>
  <c r="F23" i="2"/>
  <c r="E23" i="2"/>
  <c r="F19" i="2"/>
  <c r="E19" i="2"/>
  <c r="F9" i="2"/>
  <c r="E9" i="2"/>
  <c r="G85" i="7" l="1"/>
  <c r="G59" i="6"/>
  <c r="C65" i="6"/>
  <c r="G28" i="6"/>
  <c r="D41" i="6"/>
  <c r="E65" i="6"/>
  <c r="F65" i="6"/>
  <c r="G75" i="6"/>
  <c r="G27" i="9"/>
  <c r="G9" i="9" s="1"/>
  <c r="H8" i="3"/>
  <c r="H20" i="3" s="1"/>
  <c r="C9" i="9"/>
  <c r="E59" i="8"/>
  <c r="G146" i="7"/>
  <c r="E84" i="7"/>
  <c r="G71" i="7"/>
  <c r="G62" i="7"/>
  <c r="G28" i="7"/>
  <c r="C9" i="7"/>
  <c r="F41" i="6"/>
  <c r="F70" i="6" s="1"/>
  <c r="C41" i="6"/>
  <c r="D8" i="3"/>
  <c r="D20" i="3" s="1"/>
  <c r="E79" i="2"/>
  <c r="F79" i="2"/>
  <c r="F47" i="2"/>
  <c r="F59" i="2" s="1"/>
  <c r="E47" i="2"/>
  <c r="E59" i="2" s="1"/>
  <c r="K20" i="4"/>
  <c r="E20" i="4"/>
  <c r="I20" i="4"/>
  <c r="C43" i="9"/>
  <c r="B43" i="9"/>
  <c r="D9" i="9"/>
  <c r="E9" i="9"/>
  <c r="D43" i="9"/>
  <c r="E43" i="9"/>
  <c r="G43" i="9"/>
  <c r="B59" i="8"/>
  <c r="D59" i="8"/>
  <c r="C59" i="8"/>
  <c r="G59" i="8"/>
  <c r="G123" i="7"/>
  <c r="B84" i="7"/>
  <c r="C84" i="7"/>
  <c r="G18" i="7"/>
  <c r="G38" i="7"/>
  <c r="G75" i="7"/>
  <c r="G93" i="7"/>
  <c r="G133" i="7"/>
  <c r="G150" i="7"/>
  <c r="B9" i="7"/>
  <c r="D84" i="7"/>
  <c r="E9" i="7"/>
  <c r="F84" i="7"/>
  <c r="G58" i="7"/>
  <c r="G113" i="7"/>
  <c r="G137" i="7"/>
  <c r="B41" i="6"/>
  <c r="B65" i="6"/>
  <c r="G54" i="6"/>
  <c r="D65" i="6"/>
  <c r="E41" i="6"/>
  <c r="B44" i="5"/>
  <c r="B11" i="5" s="1"/>
  <c r="B8" i="5" s="1"/>
  <c r="B21" i="5" s="1"/>
  <c r="B23" i="5" s="1"/>
  <c r="B25" i="5" s="1"/>
  <c r="B33" i="5" s="1"/>
  <c r="D44" i="5"/>
  <c r="D11" i="5" s="1"/>
  <c r="D8" i="5" s="1"/>
  <c r="D21" i="5" s="1"/>
  <c r="D23" i="5" s="1"/>
  <c r="D25" i="5" s="1"/>
  <c r="D33" i="5" s="1"/>
  <c r="C57" i="5"/>
  <c r="C59" i="5" s="1"/>
  <c r="D57" i="5"/>
  <c r="D59" i="5" s="1"/>
  <c r="B72" i="5"/>
  <c r="B74" i="5" s="1"/>
  <c r="C44" i="5"/>
  <c r="C11" i="5" s="1"/>
  <c r="C8" i="5" s="1"/>
  <c r="C21" i="5" s="1"/>
  <c r="C23" i="5" s="1"/>
  <c r="C25" i="5" s="1"/>
  <c r="C33" i="5" s="1"/>
  <c r="B57" i="5"/>
  <c r="B59" i="5" s="1"/>
  <c r="C72" i="5"/>
  <c r="C74" i="5" s="1"/>
  <c r="D72" i="5"/>
  <c r="D74" i="5" s="1"/>
  <c r="J20" i="4"/>
  <c r="G20" i="4"/>
  <c r="H20" i="4"/>
  <c r="G8" i="3"/>
  <c r="G20" i="3" s="1"/>
  <c r="F43" i="9"/>
  <c r="F9" i="9"/>
  <c r="E8" i="3"/>
  <c r="E20" i="3" s="1"/>
  <c r="B8" i="3"/>
  <c r="B20" i="3" s="1"/>
  <c r="G103" i="7"/>
  <c r="G48" i="7"/>
  <c r="G10" i="7"/>
  <c r="F9" i="7"/>
  <c r="D9" i="7"/>
  <c r="G45" i="6"/>
  <c r="G16" i="6"/>
  <c r="G37" i="6"/>
  <c r="E70" i="6" l="1"/>
  <c r="E77" i="9"/>
  <c r="C70" i="6"/>
  <c r="G41" i="6"/>
  <c r="G42" i="6" s="1"/>
  <c r="D70" i="6"/>
  <c r="C77" i="9"/>
  <c r="G77" i="9"/>
  <c r="D77" i="9"/>
  <c r="F159" i="7"/>
  <c r="E159" i="7"/>
  <c r="B159" i="7"/>
  <c r="G9" i="7"/>
  <c r="C159" i="7"/>
  <c r="G65" i="6"/>
  <c r="B70" i="6"/>
  <c r="E81" i="2"/>
  <c r="F81" i="2"/>
  <c r="F77" i="9"/>
  <c r="D159" i="7"/>
  <c r="G84" i="7"/>
  <c r="G70" i="6" l="1"/>
  <c r="G159" i="7"/>
  <c r="A2" i="3"/>
  <c r="G6" i="14"/>
  <c r="G28" i="14" s="1"/>
  <c r="F6" i="14"/>
  <c r="F28" i="14" s="1"/>
  <c r="E6" i="14"/>
  <c r="E28" i="14" s="1"/>
  <c r="D6" i="14"/>
  <c r="D28" i="14" s="1"/>
  <c r="C6" i="14"/>
  <c r="C28" i="14" s="1"/>
  <c r="B28" i="14"/>
  <c r="G6" i="13"/>
  <c r="G30" i="13" s="1"/>
  <c r="F6" i="13"/>
  <c r="F30" i="13" s="1"/>
  <c r="E6" i="13"/>
  <c r="E30" i="13" s="1"/>
  <c r="D6" i="13"/>
  <c r="D30" i="13" s="1"/>
  <c r="C6" i="13"/>
  <c r="C30" i="13" s="1"/>
  <c r="B30" i="13"/>
  <c r="G31" i="10"/>
  <c r="G30" i="10"/>
  <c r="G29" i="10"/>
  <c r="G26" i="10"/>
  <c r="G25" i="10"/>
  <c r="G23" i="10"/>
  <c r="G22" i="10"/>
  <c r="G11" i="10"/>
  <c r="G13" i="10"/>
  <c r="G14" i="10"/>
  <c r="G15" i="10"/>
  <c r="G17" i="10"/>
  <c r="G18" i="10"/>
  <c r="G19" i="10"/>
  <c r="F21" i="10"/>
  <c r="E21" i="10"/>
  <c r="D21" i="10"/>
  <c r="C33" i="10"/>
  <c r="B21" i="10"/>
  <c r="G36" i="11"/>
  <c r="F36" i="11"/>
  <c r="E36" i="11"/>
  <c r="D36" i="11"/>
  <c r="C36" i="11"/>
  <c r="B36" i="11"/>
  <c r="G28" i="11"/>
  <c r="F28" i="11"/>
  <c r="E28" i="11"/>
  <c r="D28" i="11"/>
  <c r="C28" i="11"/>
  <c r="B28" i="11"/>
  <c r="G21" i="11"/>
  <c r="F21" i="11"/>
  <c r="E21" i="11"/>
  <c r="D21" i="11"/>
  <c r="C21" i="11"/>
  <c r="B21" i="11"/>
  <c r="G7" i="11"/>
  <c r="F7" i="11"/>
  <c r="E7" i="11"/>
  <c r="D7" i="11"/>
  <c r="C7" i="11"/>
  <c r="B7" i="11"/>
  <c r="B10" i="10" l="1"/>
  <c r="E33" i="10"/>
  <c r="F33" i="10"/>
  <c r="G16" i="10"/>
  <c r="G28" i="10"/>
  <c r="G12" i="10"/>
  <c r="G24" i="10"/>
  <c r="C31" i="11"/>
  <c r="G31" i="11"/>
  <c r="B31" i="11"/>
  <c r="F31" i="11"/>
  <c r="D31" i="11"/>
  <c r="E31" i="11"/>
  <c r="D10" i="10" l="1"/>
  <c r="B9" i="10"/>
  <c r="G21" i="10"/>
  <c r="B33" i="10" l="1"/>
  <c r="G10" i="10"/>
  <c r="G9" i="10" s="1"/>
  <c r="D9" i="10"/>
  <c r="B19" i="9"/>
  <c r="B9" i="9" s="1"/>
  <c r="B77" i="9" s="1"/>
  <c r="D33" i="10" l="1"/>
  <c r="G33" i="10"/>
</calcChain>
</file>

<file path=xl/sharedStrings.xml><?xml version="1.0" encoding="utf-8"?>
<sst xmlns="http://schemas.openxmlformats.org/spreadsheetml/2006/main" count="840" uniqueCount="595">
  <si>
    <t>Formato 1 Estado de Situación Financiera Detallado - LDF</t>
  </si>
  <si>
    <t>Estado de Situación Financiera Detallado - LDF</t>
  </si>
  <si>
    <t>(PESOS)</t>
  </si>
  <si>
    <t xml:space="preserve">   Concepto (c)</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</si>
  <si>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</si>
  <si>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</si>
  <si>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</si>
  <si>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</si>
  <si>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</si>
  <si>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</si>
  <si>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</si>
  <si>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</si>
  <si>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</si>
  <si>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</si>
  <si>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</si>
  <si>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</si>
  <si>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</si>
  <si>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</si>
  <si>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</si>
  <si>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</si>
  <si>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</si>
  <si>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</si>
  <si>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</si>
  <si>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</si>
  <si>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</si>
  <si>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</si>
  <si>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</si>
  <si>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</si>
  <si>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</si>
  <si>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</si>
  <si>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</si>
  <si>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</si>
  <si>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</si>
  <si>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</si>
  <si>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</si>
  <si>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</si>
  <si>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</si>
  <si>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</si>
  <si>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</si>
  <si>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</si>
  <si>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</si>
  <si>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</si>
  <si>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</si>
  <si>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</si>
  <si>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</si>
  <si>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</si>
  <si>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</si>
  <si>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</si>
  <si>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</si>
  <si>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</si>
  <si>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</si>
  <si>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</si>
  <si>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</si>
  <si>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</si>
  <si>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</si>
  <si>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</si>
  <si>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</si>
  <si>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</si>
  <si>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</si>
  <si>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</si>
  <si>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</si>
  <si>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</si>
  <si>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</si>
  <si>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</si>
  <si>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</si>
  <si>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</si>
  <si>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</si>
  <si>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</si>
  <si>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</si>
  <si>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</si>
  <si>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</si>
  <si>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</si>
  <si>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</si>
  <si>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</si>
  <si>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</si>
  <si>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</si>
  <si>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</si>
  <si>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</si>
  <si>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</si>
  <si>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</si>
  <si>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</si>
  <si>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</si>
  <si>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</si>
  <si>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</si>
  <si>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</si>
  <si>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</si>
  <si>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</si>
  <si>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</si>
  <si>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</si>
  <si>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</si>
  <si>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</si>
  <si>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</si>
  <si>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</si>
  <si>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</si>
  <si>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</si>
  <si>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</si>
  <si>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</si>
  <si>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</si>
  <si>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</si>
  <si>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</si>
  <si>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</si>
  <si>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</si>
  <si>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</si>
  <si>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</si>
  <si>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</si>
  <si>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</si>
  <si>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</si>
  <si>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</si>
  <si>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</si>
  <si>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</si>
  <si>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</si>
  <si>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</si>
  <si>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</si>
  <si>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</si>
  <si>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</si>
  <si>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</si>
  <si>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</si>
  <si>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</si>
  <si>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</si>
  <si>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</si>
  <si>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</si>
  <si>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Formato 2 Informe Analítico de la Deuda Pública y Otros Pasivos - LDF</t>
  </si>
  <si>
    <t>Informe Analítico de la Deuda Pública y Otros Pasivos - LDF</t>
  </si>
  <si>
    <t>Denominación de la Deuda Pública y Otros Pasivos (c)</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</si>
  <si>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</si>
  <si>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</si>
  <si>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</si>
  <si>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</si>
  <si>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</si>
  <si>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</si>
  <si>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</si>
  <si>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</si>
  <si>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</si>
  <si>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</si>
  <si>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</si>
  <si>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</si>
  <si>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</si>
  <si>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</si>
  <si>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</si>
  <si>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</si>
  <si>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</si>
  <si>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r>
      <t xml:space="preserve">4. Deuda Contingente </t>
    </r>
    <r>
      <rPr>
        <b/>
        <vertAlign val="superscript"/>
        <sz val="11"/>
        <color theme="1"/>
        <rFont val="Calibri"/>
        <family val="2"/>
        <scheme val="minor"/>
      </rPr>
      <t>1</t>
    </r>
    <r>
      <rPr>
        <b/>
        <sz val="11"/>
        <color theme="1"/>
        <rFont val="Calibri"/>
        <family val="2"/>
        <scheme val="minor"/>
      </rPr>
      <t xml:space="preserve"> (Informativo)</t>
    </r>
  </si>
  <si>
    <t>A. Deuda Contingente 1</t>
  </si>
  <si>
    <t>B. Deuda Contingente 2</t>
  </si>
  <si>
    <t>C. Deuda Contingente XX</t>
  </si>
  <si>
    <t>*</t>
  </si>
  <si>
    <r>
      <t xml:space="preserve">5. Valor de Instrumentos Bono Cupón Cero </t>
    </r>
    <r>
      <rPr>
        <b/>
        <vertAlign val="superscript"/>
        <sz val="11"/>
        <color theme="1"/>
        <rFont val="Calibri"/>
        <family val="2"/>
        <scheme val="minor"/>
      </rPr>
      <t>2</t>
    </r>
    <r>
      <rPr>
        <b/>
        <sz val="11"/>
        <color theme="1"/>
        <rFont val="Calibri"/>
        <family val="2"/>
        <scheme val="minor"/>
      </rPr>
      <t xml:space="preserve"> (Informativo)</t>
    </r>
  </si>
  <si>
    <t>A. Instrumento Bono Cupón Cero 1</t>
  </si>
  <si>
    <t>B. Instrumento Bono Cupón Cero 2</t>
  </si>
  <si>
    <t>C. Instrumento Bono Cupón Cero XX</t>
  </si>
  <si>
    <t>Obligaciones a Corto Plazo (k)</t>
  </si>
  <si>
    <t>Monto Contratado (l)</t>
  </si>
  <si>
    <t>Plazo Pactado (m)</t>
  </si>
  <si>
    <t>Tasa de Interés (n)</t>
  </si>
  <si>
    <t>Comisiones y Costos Relacionados (o)</t>
  </si>
  <si>
    <t>Tasa Efectiva (p)</t>
  </si>
  <si>
    <t>6. Obligaciones a Corto Plazo (Informativo)</t>
  </si>
  <si>
    <t>A. Crédito 1</t>
  </si>
  <si>
    <t>B. Crédito 2</t>
  </si>
  <si>
    <t>Formato 3 Informe Analítico de Obligaciones Diferentes de Financiamientos - LDF</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</si>
  <si>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</si>
  <si>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</si>
  <si>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</si>
  <si>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</si>
  <si>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</si>
  <si>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</si>
  <si>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</si>
  <si>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</si>
  <si>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</si>
  <si>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A. Asociaciones Público Privadas (APP’s) (A=a+b+c+d)</t>
  </si>
  <si>
    <t>B. Otros Instrumentos (B=a+b+c+d)</t>
  </si>
  <si>
    <t>C. Total de Obligaciones Diferentes de Financiamiento (C=A+B)</t>
  </si>
  <si>
    <t>Formato 4 Balance Presupuestario - LDF</t>
  </si>
  <si>
    <t>Balance Presupuestario - LDF</t>
  </si>
  <si>
    <t>Estimado/
Aprobado (d)</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</si>
  <si>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</si>
  <si>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</si>
  <si>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</si>
  <si>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</si>
  <si>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</si>
  <si>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</si>
  <si>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</si>
  <si>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</si>
  <si>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</si>
  <si>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</si>
  <si>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</si>
  <si>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</si>
  <si>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</si>
  <si>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</si>
  <si>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</si>
  <si>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</si>
  <si>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</si>
  <si>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</si>
  <si>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</si>
  <si>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</si>
  <si>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</si>
  <si>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</si>
  <si>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</si>
  <si>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</si>
  <si>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</si>
  <si>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</si>
  <si>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</si>
  <si>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</si>
  <si>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</si>
  <si>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</si>
  <si>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</si>
  <si>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</si>
  <si>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</si>
  <si>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</si>
  <si>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</si>
  <si>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</si>
  <si>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Formato 5 Estado Analítico de Ingresos Detallado - LDF</t>
  </si>
  <si>
    <t>Estado Analítico de Ingresos Detallado - LDF</t>
  </si>
  <si>
    <t xml:space="preserve">Concepto (c) </t>
  </si>
  <si>
    <t>Ingreso</t>
  </si>
  <si>
    <t>Diferencia (e)</t>
  </si>
  <si>
    <t>Estimado (d)</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</si>
  <si>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</si>
  <si>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</si>
  <si>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</si>
  <si>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</si>
  <si>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</si>
  <si>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</si>
  <si>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</si>
  <si>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</si>
  <si>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</si>
  <si>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</si>
  <si>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</si>
  <si>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</si>
  <si>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</si>
  <si>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</si>
  <si>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</si>
  <si>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</si>
  <si>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</si>
  <si>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</si>
  <si>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</si>
  <si>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</si>
  <si>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</si>
  <si>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</si>
  <si>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</si>
  <si>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</si>
  <si>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</si>
  <si>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</si>
  <si>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</si>
  <si>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</si>
  <si>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</si>
  <si>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</si>
  <si>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</si>
  <si>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</si>
  <si>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</si>
  <si>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</si>
  <si>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</si>
  <si>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</si>
  <si>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</si>
  <si>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</si>
  <si>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</si>
  <si>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</si>
  <si>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</si>
  <si>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</si>
  <si>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</si>
  <si>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</si>
  <si>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</si>
  <si>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</si>
  <si>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</si>
  <si>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</si>
  <si>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</si>
  <si>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</si>
  <si>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</si>
  <si>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</si>
  <si>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</si>
  <si>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</si>
  <si>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</si>
  <si>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</si>
  <si>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</si>
  <si>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</si>
  <si>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</si>
  <si>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</si>
  <si>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</si>
  <si>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</si>
  <si>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</si>
  <si>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</si>
  <si>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</si>
  <si>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</si>
  <si>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</si>
  <si>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</si>
  <si>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</si>
  <si>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Subejercicio (e)</t>
  </si>
  <si>
    <t>Aprobado (d)</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</si>
  <si>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</si>
  <si>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</si>
  <si>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</si>
  <si>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</si>
  <si>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</si>
  <si>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</si>
  <si>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</si>
  <si>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</si>
  <si>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</si>
  <si>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</si>
  <si>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</si>
  <si>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</si>
  <si>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</si>
  <si>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</si>
  <si>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</si>
  <si>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</si>
  <si>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</si>
  <si>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</si>
  <si>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</si>
  <si>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</si>
  <si>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</si>
  <si>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</si>
  <si>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</si>
  <si>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</si>
  <si>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</si>
  <si>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</si>
  <si>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</si>
  <si>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</si>
  <si>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</si>
  <si>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</si>
  <si>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</si>
  <si>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</si>
  <si>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</si>
  <si>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</si>
  <si>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</si>
  <si>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</si>
  <si>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</si>
  <si>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</si>
  <si>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</si>
  <si>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</si>
  <si>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</si>
  <si>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</si>
  <si>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</si>
  <si>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</si>
  <si>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</si>
  <si>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</si>
  <si>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</si>
  <si>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</si>
  <si>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</si>
  <si>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</si>
  <si>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</si>
  <si>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</si>
  <si>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</si>
  <si>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</si>
  <si>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</si>
  <si>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</si>
  <si>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</si>
  <si>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</si>
  <si>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</si>
  <si>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</si>
  <si>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</si>
  <si>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</si>
  <si>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</si>
  <si>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</si>
  <si>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</si>
  <si>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</si>
  <si>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</si>
  <si>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</si>
  <si>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</si>
  <si>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</si>
  <si>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</si>
  <si>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</si>
  <si>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</si>
  <si>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</si>
  <si>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</si>
  <si>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</si>
  <si>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</si>
  <si>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</si>
  <si>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</si>
  <si>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</si>
  <si>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</si>
  <si>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</si>
  <si>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</si>
  <si>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</si>
  <si>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</si>
  <si>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</si>
  <si>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Subejercicio  (e)</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</si>
  <si>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</si>
  <si>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</si>
  <si>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</si>
  <si>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</si>
  <si>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</si>
  <si>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</si>
  <si>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</si>
  <si>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</si>
  <si>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</si>
  <si>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</si>
  <si>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</si>
  <si>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</si>
  <si>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b2) Vivienda y Servicios a la Comunidad</t>
  </si>
  <si>
    <t>b3) Salud</t>
  </si>
  <si>
    <t>b4) Recreación, Cultura y Otras Manifestaciones Sociales</t>
  </si>
  <si>
    <t>b6) Protección Social</t>
  </si>
  <si>
    <t>b7) Otros Asuntos Sociales</t>
  </si>
  <si>
    <t>C. Desarrollo Económico (C=c1+c2+c3+c4+c5+c6+c7+c8+c9)</t>
  </si>
  <si>
    <t>c1) Asuntos Económicos, Comerciales y Laborales en General</t>
  </si>
  <si>
    <t>c2) Agropecuaria, Silvicultura, Pesca y Caza</t>
  </si>
  <si>
    <t>c4) Minería, Manufacturas y Construcción</t>
  </si>
  <si>
    <t>c5) Transporte</t>
  </si>
  <si>
    <t>c6) Comunicaciones</t>
  </si>
  <si>
    <t>c7) Turismo</t>
  </si>
  <si>
    <t>c8) Ciencia, Tecnología e Innovación</t>
  </si>
  <si>
    <t>c9) Otras Industrias y Otros Asuntos Económicos</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</si>
  <si>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</si>
  <si>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</si>
  <si>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</si>
  <si>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</si>
  <si>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D. Otras No Clasificadas en Funciones Anteriores (D=d1+d2+d3+d4)</t>
  </si>
  <si>
    <t>Formato 6 d) Estado Analítico del Ejercicio del Presupuesto de Egresos Detallado  - LDF
                        (Clasificación de Servicios Personales por Categoría)</t>
  </si>
  <si>
    <t>Clasificación de Servicios Personales por Categoría</t>
  </si>
  <si>
    <t>Concepto ( c )</t>
  </si>
  <si>
    <t>I. Gasto No Etiquetado (I=A+B+C+D+E+F)</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</si>
  <si>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</si>
  <si>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</si>
  <si>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</si>
  <si>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</si>
  <si>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</si>
  <si>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</si>
  <si>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</si>
  <si>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</si>
  <si>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</si>
  <si>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Formato 7 a) Proyecciones de Ingresos - LDF</t>
  </si>
  <si>
    <t>Proyecciones de Ingresos - LDF</t>
  </si>
  <si>
    <t>(CIFRAS NOMINALES)</t>
  </si>
  <si>
    <t>Concepto (b)</t>
  </si>
  <si>
    <t>1. Ingresos de Libre Disposición (1=A+B+C+D+E+F+G+H+I+J+K+L)</t>
  </si>
  <si>
    <t xml:space="preserve">D. Derechos </t>
  </si>
  <si>
    <t>G. Ingresos por ventas de Bienes y Prestación de Servicios</t>
  </si>
  <si>
    <t>H. Participaciones</t>
  </si>
  <si>
    <t>I. Incentivos Derivados de la Colaboración Fiscal</t>
  </si>
  <si>
    <t>L. Otros Ingresos de Libre Disposición</t>
  </si>
  <si>
    <t>2. Transferencias Federales Etiquetadas (2=A+B+C+D+E)</t>
  </si>
  <si>
    <t>A. Aportaciones</t>
  </si>
  <si>
    <t>B. Convenios</t>
  </si>
  <si>
    <t>C. Fondos Distintos de Aportaciones</t>
  </si>
  <si>
    <t>3. Ingresos Derivados de Financiamientos (3=A)</t>
  </si>
  <si>
    <t>4. Total de Ingresos Proyectados (4=1+2+3)</t>
  </si>
  <si>
    <t>1. Ingresos Derivados de Financiamientos con Fuente de Pago de Recursos de Libre Disposición</t>
  </si>
  <si>
    <t>3. Ingresos Derivados de Financiamientos (3= 1 + 2)</t>
  </si>
  <si>
    <t>Formato 7 b) Proyecciones de Egresos - LDF</t>
  </si>
  <si>
    <t>Proyecciones de Egresos - LDF</t>
  </si>
  <si>
    <t>C.    Servicios Generales</t>
  </si>
  <si>
    <t>D.    Transferencias, Asignaciones, Subsidios y Otras Ayudas</t>
  </si>
  <si>
    <t>F.     Inversión Pública</t>
  </si>
  <si>
    <t>G.    Inversiones Financieras y Otras Provisiones</t>
  </si>
  <si>
    <t xml:space="preserve">H.    Participaciones y Aportaciones </t>
  </si>
  <si>
    <t>I.      Deuda Pública</t>
  </si>
  <si>
    <t>H.    Participaciones y Aportaciones</t>
  </si>
  <si>
    <t>Formato 7 c) Resultados de Ingresos - LDF</t>
  </si>
  <si>
    <t>Resultados de Ingresos - LDF</t>
  </si>
  <si>
    <t>2. Ingresos derivados de Financiamientos con Fuente de Pago de Transferencias Federales Etiquetadas</t>
  </si>
  <si>
    <t>3. Ingresos Derivados de Financiamiento (3 = 1 + 2)</t>
  </si>
  <si>
    <t>Formato 7 d) Resultados de Egresos - LDF</t>
  </si>
  <si>
    <t>Resultados de Egresos - LDF</t>
  </si>
  <si>
    <r>
      <rPr>
        <vertAlign val="superscript"/>
        <sz val="11"/>
        <rFont val="Calibri"/>
        <family val="2"/>
      </rPr>
      <t>1</t>
    </r>
    <r>
      <rPr>
        <sz val="11"/>
        <rFont val="Calibri"/>
        <family val="2"/>
      </rPr>
      <t xml:space="preserve"> Los importes corresponden al momento contable de los ingresos devengados.</t>
    </r>
  </si>
  <si>
    <r>
      <rPr>
        <vertAlign val="superscript"/>
        <sz val="11"/>
        <rFont val="Calibri"/>
        <family val="2"/>
      </rPr>
      <t>2</t>
    </r>
    <r>
      <rPr>
        <sz val="11"/>
        <rFont val="Calibri"/>
        <family val="2"/>
      </rPr>
      <t xml:space="preserve"> Los importes corresponden a los ingresos devengados al cierre trimestral más reciente disponible y estimados para el resto del ejercicio.</t>
    </r>
  </si>
  <si>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</si>
  <si>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</si>
  <si>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</si>
  <si>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</si>
  <si>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</si>
  <si>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</si>
  <si>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</si>
  <si>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</si>
  <si>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</si>
  <si>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</si>
  <si>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</si>
  <si>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</si>
  <si>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</si>
  <si>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</si>
  <si>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</si>
  <si>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</si>
  <si>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</si>
  <si>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</si>
  <si>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</si>
  <si>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</si>
  <si>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</si>
  <si>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</si>
  <si>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</si>
  <si>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</si>
  <si>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</si>
  <si>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</si>
  <si>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</si>
  <si>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</si>
  <si>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</si>
  <si>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</si>
  <si>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</si>
  <si>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</si>
  <si>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</si>
  <si>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</si>
  <si>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</si>
  <si>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</si>
  <si>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</si>
  <si>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</si>
  <si>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</si>
  <si>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</si>
  <si>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</si>
  <si>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</si>
  <si>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f. Estimación por Pérdida o Deterioro de Activos Circulantes (f=f1+f2)</t>
  </si>
  <si>
    <r>
      <rPr>
        <vertAlign val="superscript"/>
        <sz val="11"/>
        <rFont val="Calibri"/>
        <family val="2"/>
        <scheme val="minor"/>
      </rPr>
      <t>1</t>
    </r>
    <r>
      <rPr>
        <sz val="11"/>
        <rFont val="Calibri"/>
        <family val="2"/>
        <scheme val="minor"/>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Calibri"/>
        <family val="2"/>
        <scheme val="minor"/>
      </rPr>
      <t>2</t>
    </r>
    <r>
      <rPr>
        <sz val="11"/>
        <rFont val="Calibri"/>
        <family val="2"/>
        <scheme val="minor"/>
      </rPr>
      <t xml:space="preserve">  Se refiere al valor del Bono Cupón Cero que respalda el pago de los créditos asociados al mismo (Activo).</t>
    </r>
  </si>
  <si>
    <t>V. Balance Presupuestario de Recursos Disponibles (V = A1 + A3.1 – B 1 + C1)</t>
  </si>
  <si>
    <t>VII. Balance Presupuestario de Recursos Etiquetados (VII = A2 + A3.2 – B2 + C2)</t>
  </si>
  <si>
    <t>A.    Impuestos</t>
  </si>
  <si>
    <t>B.    Cuotas y Aportaciones de Seguridad Social</t>
  </si>
  <si>
    <t>C.    Contribuciones de Mejoras</t>
  </si>
  <si>
    <t>D.    Derechos</t>
  </si>
  <si>
    <t>E.    Productos</t>
  </si>
  <si>
    <t>F.    Aprovechamientos</t>
  </si>
  <si>
    <t>H.    Participaciones</t>
  </si>
  <si>
    <t>I.     Incentivos Derivados de la Colaboración Fiscal</t>
  </si>
  <si>
    <t>K.    Convenios</t>
  </si>
  <si>
    <t>A.    Aportaciones</t>
  </si>
  <si>
    <t>B.    Convenios</t>
  </si>
  <si>
    <t>C.    Fondos Distintos de Aportaciones</t>
  </si>
  <si>
    <t>E.    Otras Transferencias Federales Etiquetadas</t>
  </si>
  <si>
    <t>Aportación individual al plan de pensión como % del salario</t>
  </si>
  <si>
    <t>Aportación del ente público al plan de pensión como % del salario</t>
  </si>
  <si>
    <t>Valor presente de las contribuciones asociadas a los sueldos futuros de cotización X%</t>
  </si>
  <si>
    <t>G.    Ingresos por Venta de Bienes y Prestación de Servicios</t>
  </si>
  <si>
    <t>J.     Transferencias y Asignaciones</t>
  </si>
  <si>
    <t>L.    Otros Ingresos de Libre Disposición</t>
  </si>
  <si>
    <t>D.    Transferencias, Asignaciones, Subsidios y Subvenciones, y Pensiones y Jubilaciones</t>
  </si>
  <si>
    <t>4. Total de Resultados de Ingresos (4=1+2+3)</t>
  </si>
  <si>
    <t>A. Personal Administrativo y de Servicio Público</t>
  </si>
  <si>
    <t>II. Gasto Etiquetado (II=A+B+C+D+E+F)</t>
  </si>
  <si>
    <t>III. Total del Gasto en Servicios Personales (III = I + II)</t>
  </si>
  <si>
    <t>b1) Protección Ambiental</t>
  </si>
  <si>
    <t>b5) Educación</t>
  </si>
  <si>
    <t>c3) Combustibles y Energía</t>
  </si>
  <si>
    <t>II. Gasto Etiquetado (II=A+B+C+D)</t>
  </si>
  <si>
    <t>Formato 8) Informe sobre Estudios Actuariales – LDF</t>
  </si>
  <si>
    <t>2. Gasto Etiquetado (2=A+B+C+D+E+F+G+H+I)</t>
  </si>
  <si>
    <t>3. Total de Egresos Proyectados (3 = 1 + 2)</t>
  </si>
  <si>
    <t>A.    Servicios Personales</t>
  </si>
  <si>
    <t>B.    Materiales y Suministros</t>
  </si>
  <si>
    <t>E.    Bienes Muebles, Inmuebles e Intangibles</t>
  </si>
  <si>
    <t>1. Gasto No Etiquetado (1=A+B+C+D+E+F+G+H+I)</t>
  </si>
  <si>
    <t>3. Total del Resultado de Egresos (3=1+2)</t>
  </si>
  <si>
    <t>Informe sobre Estudios Actuariales - LDF</t>
  </si>
  <si>
    <t>2024 (d)</t>
  </si>
  <si>
    <t>31 de diciembre de 2023 (e)</t>
  </si>
  <si>
    <t>Saldo al 31 de diciembre de 2023 (d)</t>
  </si>
  <si>
    <t>Monto pagado de la inversión al 31 de Marzo de 2024 (k)</t>
  </si>
  <si>
    <t>Monto pagado de la inversión actualizado al 31 de Marzo de 2024 (l)</t>
  </si>
  <si>
    <t>Saldo pendiente por pagar de la inversión al 31 de Marzo de 2024 (m = g – l)</t>
  </si>
  <si>
    <t>2024 Año en Cuestión
(de proyecto de presupuesto) (c)</t>
  </si>
  <si>
    <t>Concepto ( b )</t>
  </si>
  <si>
    <r>
      <t xml:space="preserve">2024 Año del Ejercicio
Vigente </t>
    </r>
    <r>
      <rPr>
        <b/>
        <vertAlign val="superscript"/>
        <sz val="11"/>
        <color indexed="8"/>
        <rFont val="Calibri"/>
        <family val="2"/>
      </rPr>
      <t>2</t>
    </r>
    <r>
      <rPr>
        <b/>
        <sz val="11"/>
        <color indexed="8"/>
        <rFont val="Calibri"/>
        <family val="2"/>
      </rPr>
      <t xml:space="preserve"> (d)</t>
    </r>
  </si>
  <si>
    <r>
      <t xml:space="preserve">2024 Año del Ejercicio 
Vigente </t>
    </r>
    <r>
      <rPr>
        <b/>
        <vertAlign val="superscript"/>
        <sz val="11"/>
        <color indexed="8"/>
        <rFont val="Calibri"/>
        <family val="2"/>
      </rPr>
      <t>2</t>
    </r>
    <r>
      <rPr>
        <b/>
        <sz val="11"/>
        <color indexed="8"/>
        <rFont val="Calibri"/>
        <family val="2"/>
      </rPr>
      <t xml:space="preserve"> (d)</t>
    </r>
  </si>
  <si>
    <t>MUNICIPIO DE ACAMBARO, GTO.</t>
  </si>
  <si>
    <t>AL 31 DE DICIEMBRE DE 2023  Y AL 31 DE MARZO DEL 2024</t>
  </si>
  <si>
    <t>DEL 1 DE ENERO DEL 2024 AL 31 DE MARZO DEL 2024</t>
  </si>
  <si>
    <t>03241 FONDO 1 EJERCICIO 2023</t>
  </si>
  <si>
    <t>03242 FONDO 1 EJERCICIO 2024</t>
  </si>
  <si>
    <t>03417 CONVENIOS ESTATALES 2023</t>
  </si>
  <si>
    <t>03418 CONVENIOS ESTATALES 2024</t>
  </si>
  <si>
    <t>02101 CONTRALORIA</t>
  </si>
  <si>
    <t>02102 DEPARTAMENTO JURIDICO</t>
  </si>
  <si>
    <t>02103 JUZGADO MUNICIPAL</t>
  </si>
  <si>
    <t>02104 PRESIDENTE, SINDICO Y  REGIDORES</t>
  </si>
  <si>
    <t>02105 PRESIDENCIA MUNICIPAL</t>
  </si>
  <si>
    <t>02106 SECRETARIA DEL H. AYUNTAMIENTO</t>
  </si>
  <si>
    <t>02107 DIRECCION DE PLANEACION Y DESARROLLO INS</t>
  </si>
  <si>
    <t>02108 TESORERIA MUNICIPAL</t>
  </si>
  <si>
    <t>02109 INSPECCION Y FISCALIZACION</t>
  </si>
  <si>
    <t>02110 IMPUESTO INMOBILIARIO</t>
  </si>
  <si>
    <t>02111 CATASTRO</t>
  </si>
  <si>
    <t>02112 DIRECCION DE SEGURIDAD PUBLICA</t>
  </si>
  <si>
    <t>02113 COORDINACION DE TRANSITO Y TRANSPORTE</t>
  </si>
  <si>
    <t>02114 COORDINACION DE PROTECCION CIVIL</t>
  </si>
  <si>
    <t>02115 DEPARTAMENTO DE COMUNICACION SOCIAL</t>
  </si>
  <si>
    <t>02116 OFICIALIA MAYOR</t>
  </si>
  <si>
    <t>02117 UNIDAD DE ACCESO A LA INFORMACION PUBLIC</t>
  </si>
  <si>
    <t>02118 OFICINA DE RELACIONES EXTERIORES</t>
  </si>
  <si>
    <t>02120 PROCURADURIA AUXILIAR EN MATERIA DE ASIS</t>
  </si>
  <si>
    <t>02201 DEPARTAMENTO DE PARQUES Y JARDINES</t>
  </si>
  <si>
    <t>02202 ECOLOGIA</t>
  </si>
  <si>
    <t>02203 DIRECCION DE DESARROLLO URBANO MUNICIPAL</t>
  </si>
  <si>
    <t>02204 DIRECCION DEL CENTRO DE CONTROL ANTIRRAB</t>
  </si>
  <si>
    <t>02206 ACCION DEPORTIVA</t>
  </si>
  <si>
    <t>02207 DIRECCION DE LA MUJER</t>
  </si>
  <si>
    <t>02208 DIRECCION DE DESARROLLO SOCIAL</t>
  </si>
  <si>
    <t>02209 DEPARTAMENTO DE LIMPIA Y RECOLECCION DE</t>
  </si>
  <si>
    <t>02210 RASTRO MUNICIPAL</t>
  </si>
  <si>
    <t>02211 ADMINISTRACION DE PANTEONES</t>
  </si>
  <si>
    <t>02212 DEPARTAMENTO DE ALUMBRADO PUBLICO</t>
  </si>
  <si>
    <t>02213 SERVICIOS MUNICIPALES</t>
  </si>
  <si>
    <t>02216 DIRECCION DE OBRAS PUBLICAS</t>
  </si>
  <si>
    <t>02301 DIRECCION DE DESARROLLO ECONOMICO</t>
  </si>
  <si>
    <t>02302 ADMINISTRACION DE MERCADOS</t>
  </si>
  <si>
    <t>02303 DIRECCION DE DESARROLLO RURAL</t>
  </si>
  <si>
    <t>02401 DEUDA PUBLICA</t>
  </si>
  <si>
    <t>03342 FONDO 2 EJERCICIO 2024</t>
  </si>
  <si>
    <t>.</t>
  </si>
  <si>
    <t>C. Crédito 3</t>
  </si>
  <si>
    <t>NO APLICA</t>
  </si>
  <si>
    <t>NO APLICA Reg. Patronal ante el IMSS B4010261104/784 trabajadores afiliados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</si>
</sst>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dd/mm/yyyy;@"/>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vertAlign val="superscript"/>
      <sz val="11"/>
      <color theme="1"/>
      <name val="Calibri"/>
      <family val="2"/>
      <scheme val="minor"/>
    </font>
    <font>
      <sz val="10"/>
      <name val="Arial"/>
      <family val="2"/>
    </font>
    <font>
      <b/>
      <sz val="11"/>
      <color theme="2" tint="-9.9978637043366805E-2"/>
      <name val="Calibri"/>
      <family val="2"/>
      <scheme val="minor"/>
    </font>
    <font>
      <sz val="11"/>
      <color theme="2" tint="-9.9978637043366805E-2"/>
      <name val="Calibri"/>
      <family val="2"/>
      <scheme val="minor"/>
    </font>
    <font>
      <b/>
      <vertAlign val="superscript"/>
      <sz val="11"/>
      <color indexed="8"/>
      <name val="Calibri"/>
      <family val="2"/>
    </font>
    <font>
      <b/>
      <sz val="11"/>
      <color indexed="8"/>
      <name val="Calibri"/>
      <family val="2"/>
    </font>
    <font>
      <sz val="11"/>
      <name val="Calibri"/>
      <family val="2"/>
      <scheme val="minor"/>
    </font>
    <font>
      <vertAlign val="superscript"/>
      <sz val="11"/>
      <name val="Calibri"/>
      <family val="2"/>
    </font>
    <font>
      <sz val="11"/>
      <name val="Calibri"/>
      <family val="2"/>
    </font>
    <font>
      <sz val="10"/>
      <color rgb="FF000000"/>
      <name val="Times New Roman"/>
      <family val="1"/>
    </font>
    <font>
      <sz val="11"/>
      <color rgb="FF000000"/>
      <name val="Arial"/>
      <family val="2"/>
    </font>
    <font>
      <vertAlign val="superscript"/>
      <sz val="11"/>
      <name val="Calibri"/>
      <family val="2"/>
      <scheme val="minor"/>
    </font>
    <font>
      <b/>
      <sz val="9"/>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6">
    <xf numFmtId="0" fontId="0" fillId="0" borderId="0"/>
    <xf numFmtId="43" fontId="1" fillId="0" borderId="0" applyFont="0" applyFill="0" applyBorder="0" applyAlignment="0" applyProtection="0"/>
    <xf numFmtId="0" fontId="6" fillId="0" borderId="0"/>
    <xf numFmtId="0" fontId="14" fillId="0" borderId="0"/>
    <xf numFmtId="9" fontId="1" fillId="0" borderId="0" applyFont="0" applyFill="0" applyBorder="0" applyAlignment="0" applyProtection="0"/>
    <xf numFmtId="44" fontId="1" fillId="0" borderId="0" applyFont="0" applyFill="0" applyBorder="0" applyAlignment="0" applyProtection="0"/>
  </cellStyleXfs>
  <cellXfs count="228">
    <xf numFmtId="0" fontId="0" fillId="0" borderId="0" xfId="0"/>
    <xf numFmtId="0" fontId="2" fillId="2" borderId="12" xfId="0" applyFont="1" applyFill="1" applyBorder="1" applyAlignment="1" applyProtection="1">
      <alignment horizontal="center" vertical="center" wrapText="1"/>
      <protection locked="0"/>
    </xf>
    <xf numFmtId="0" fontId="2" fillId="0" borderId="14" xfId="0" applyFont="1" applyBorder="1" applyAlignment="1">
      <alignment horizontal="left" vertical="center" indent="2"/>
    </xf>
    <xf numFmtId="0" fontId="2" fillId="0" borderId="14" xfId="0" applyFont="1" applyBorder="1" applyAlignment="1">
      <alignment horizontal="left" vertical="center" indent="3"/>
    </xf>
    <xf numFmtId="4" fontId="2" fillId="0" borderId="14" xfId="0" applyNumberFormat="1" applyFont="1" applyBorder="1" applyAlignment="1" applyProtection="1">
      <alignment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0" borderId="7" xfId="0" applyFont="1" applyBorder="1" applyAlignment="1">
      <alignment horizontal="left" vertical="center" indent="3"/>
    </xf>
    <xf numFmtId="0" fontId="3" fillId="0" borderId="7" xfId="0" applyFont="1" applyBorder="1" applyAlignment="1">
      <alignment vertical="center"/>
    </xf>
    <xf numFmtId="0" fontId="3" fillId="0" borderId="9" xfId="0" applyFont="1" applyBorder="1" applyAlignment="1">
      <alignment vertical="center"/>
    </xf>
    <xf numFmtId="0" fontId="3" fillId="0" borderId="15" xfId="0" applyFont="1" applyBorder="1"/>
    <xf numFmtId="0" fontId="2" fillId="0" borderId="14" xfId="0" applyFont="1" applyBorder="1" applyAlignment="1" applyProtection="1">
      <alignment vertical="center"/>
      <protection locked="0"/>
    </xf>
    <xf numFmtId="0" fontId="3" fillId="0" borderId="14" xfId="0" applyFont="1" applyBorder="1" applyAlignment="1">
      <alignment horizontal="left" vertical="center"/>
    </xf>
    <xf numFmtId="0" fontId="2" fillId="2" borderId="12" xfId="0" applyFont="1" applyFill="1" applyBorder="1" applyAlignment="1">
      <alignment horizontal="left" vertical="center" wrapText="1" indent="3"/>
    </xf>
    <xf numFmtId="4" fontId="2" fillId="0" borderId="14" xfId="0" applyNumberFormat="1" applyFont="1" applyBorder="1" applyProtection="1">
      <protection locked="0"/>
    </xf>
    <xf numFmtId="4" fontId="7" fillId="2" borderId="16" xfId="0" applyNumberFormat="1" applyFont="1" applyFill="1" applyBorder="1"/>
    <xf numFmtId="4" fontId="8" fillId="2" borderId="16" xfId="0" applyNumberFormat="1" applyFont="1" applyFill="1" applyBorder="1"/>
    <xf numFmtId="4" fontId="2" fillId="0" borderId="14" xfId="0" applyNumberFormat="1" applyFont="1" applyBorder="1"/>
    <xf numFmtId="0" fontId="2" fillId="0" borderId="14" xfId="0" applyFont="1" applyBorder="1" applyAlignment="1">
      <alignment horizontal="left" vertical="center" wrapText="1" indent="3"/>
    </xf>
    <xf numFmtId="0" fontId="2" fillId="0" borderId="15" xfId="0" applyFont="1" applyBorder="1" applyAlignment="1">
      <alignment horizontal="left" vertical="center" wrapText="1" indent="3"/>
    </xf>
    <xf numFmtId="0" fontId="2" fillId="0" borderId="15" xfId="0" applyFont="1" applyBorder="1" applyAlignment="1">
      <alignment horizontal="left" vertical="center" indent="3"/>
    </xf>
    <xf numFmtId="0" fontId="2" fillId="0" borderId="14" xfId="0" applyFont="1" applyBorder="1" applyAlignment="1">
      <alignment horizontal="left" vertical="center" wrapText="1" indent="9"/>
    </xf>
    <xf numFmtId="4" fontId="8" fillId="2" borderId="16" xfId="0" applyNumberFormat="1" applyFont="1" applyFill="1" applyBorder="1" applyAlignment="1">
      <alignment vertical="center"/>
    </xf>
    <xf numFmtId="0" fontId="2" fillId="0" borderId="14" xfId="0" applyFont="1" applyBorder="1" applyAlignment="1">
      <alignment vertical="center"/>
    </xf>
    <xf numFmtId="4" fontId="2" fillId="0" borderId="14" xfId="0" applyNumberFormat="1" applyFont="1" applyBorder="1" applyAlignment="1">
      <alignment vertical="center"/>
    </xf>
    <xf numFmtId="0" fontId="2" fillId="2" borderId="12" xfId="0" applyFont="1" applyFill="1" applyBorder="1" applyAlignment="1">
      <alignment horizontal="center" vertical="center"/>
    </xf>
    <xf numFmtId="0" fontId="2" fillId="0" borderId="13" xfId="0" applyFont="1" applyBorder="1" applyAlignment="1">
      <alignment horizontal="left" vertical="center" indent="3"/>
    </xf>
    <xf numFmtId="0" fontId="2" fillId="3" borderId="14" xfId="0" applyFont="1" applyFill="1" applyBorder="1" applyAlignment="1">
      <alignment horizontal="left" indent="3"/>
    </xf>
    <xf numFmtId="4" fontId="2" fillId="0" borderId="13" xfId="0" applyNumberFormat="1" applyFont="1" applyBorder="1" applyAlignment="1" applyProtection="1">
      <alignment vertical="center"/>
      <protection locked="0"/>
    </xf>
    <xf numFmtId="0" fontId="3" fillId="0" borderId="14" xfId="0" applyFont="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13" xfId="0" applyFont="1" applyBorder="1" applyAlignment="1" applyProtection="1">
      <alignment vertical="center"/>
      <protection locked="0"/>
    </xf>
    <xf numFmtId="0" fontId="2" fillId="2" borderId="17" xfId="0" applyFont="1" applyFill="1" applyBorder="1" applyAlignment="1">
      <alignment horizontal="center" vertical="center" wrapText="1"/>
    </xf>
    <xf numFmtId="43" fontId="2" fillId="0" borderId="13" xfId="1" applyFont="1" applyBorder="1" applyAlignment="1" applyProtection="1">
      <alignment vertical="center"/>
      <protection locked="0"/>
    </xf>
    <xf numFmtId="43" fontId="2" fillId="0" borderId="14" xfId="1" applyFont="1" applyBorder="1" applyAlignment="1" applyProtection="1">
      <alignment vertical="center"/>
      <protection locked="0"/>
    </xf>
    <xf numFmtId="0" fontId="2" fillId="2" borderId="1" xfId="0" applyFont="1" applyFill="1" applyBorder="1" applyAlignment="1">
      <alignment horizontal="left" vertical="center"/>
    </xf>
    <xf numFmtId="0" fontId="2" fillId="2" borderId="12" xfId="0" applyFont="1" applyFill="1" applyBorder="1" applyAlignment="1" applyProtection="1">
      <alignment horizontal="center" vertical="center"/>
      <protection locked="0"/>
    </xf>
    <xf numFmtId="0" fontId="2" fillId="2" borderId="3" xfId="0" applyFont="1" applyFill="1" applyBorder="1" applyAlignment="1">
      <alignment horizontal="left" vertical="center" indent="2"/>
    </xf>
    <xf numFmtId="0" fontId="2" fillId="0" borderId="13" xfId="0" applyFont="1" applyBorder="1" applyAlignment="1">
      <alignment horizontal="left" vertical="center" indent="2"/>
    </xf>
    <xf numFmtId="0" fontId="0" fillId="0" borderId="13" xfId="0" applyBorder="1" applyAlignment="1">
      <alignment vertical="center"/>
    </xf>
    <xf numFmtId="0" fontId="0" fillId="0" borderId="14" xfId="0" applyBorder="1" applyAlignment="1">
      <alignment vertical="center"/>
    </xf>
    <xf numFmtId="0" fontId="0" fillId="0" borderId="14" xfId="0" applyBorder="1" applyAlignment="1">
      <alignment horizontal="left" vertical="center" indent="3"/>
    </xf>
    <xf numFmtId="4" fontId="0" fillId="0" borderId="14" xfId="0" applyNumberFormat="1" applyBorder="1" applyAlignment="1" applyProtection="1">
      <alignment vertical="center"/>
      <protection locked="0"/>
    </xf>
    <xf numFmtId="0" fontId="0" fillId="0" borderId="14" xfId="0" applyBorder="1" applyAlignment="1">
      <alignment horizontal="left" vertical="center" indent="5"/>
    </xf>
    <xf numFmtId="4" fontId="0" fillId="0" borderId="14" xfId="0" applyNumberFormat="1" applyBorder="1" applyAlignment="1">
      <alignment vertical="center"/>
    </xf>
    <xf numFmtId="0" fontId="0" fillId="0" borderId="14" xfId="0" applyBorder="1" applyAlignment="1">
      <alignment horizontal="left" indent="3"/>
    </xf>
    <xf numFmtId="0" fontId="2" fillId="0" borderId="14" xfId="0" applyFont="1" applyBorder="1" applyAlignment="1">
      <alignment horizontal="left" indent="2"/>
    </xf>
    <xf numFmtId="0" fontId="0" fillId="0" borderId="14" xfId="0" applyBorder="1" applyAlignment="1">
      <alignment horizontal="left" vertical="center" indent="2"/>
    </xf>
    <xf numFmtId="0" fontId="0" fillId="0" borderId="14" xfId="0" applyBorder="1"/>
    <xf numFmtId="0" fontId="0" fillId="0" borderId="15" xfId="0" applyBorder="1"/>
    <xf numFmtId="0" fontId="0" fillId="0" borderId="15" xfId="0" applyBorder="1" applyAlignment="1">
      <alignment vertical="center"/>
    </xf>
    <xf numFmtId="4" fontId="0" fillId="0" borderId="15" xfId="0" applyNumberFormat="1" applyBorder="1" applyAlignment="1">
      <alignment vertical="center"/>
    </xf>
    <xf numFmtId="0" fontId="15" fillId="0" borderId="0" xfId="3" applyFont="1" applyAlignment="1">
      <alignment horizontal="left" vertical="top"/>
    </xf>
    <xf numFmtId="0" fontId="0" fillId="0" borderId="14" xfId="0" applyBorder="1" applyAlignment="1">
      <alignment horizontal="left" vertical="center" indent="6"/>
    </xf>
    <xf numFmtId="0" fontId="0" fillId="0" borderId="14" xfId="0" applyBorder="1" applyAlignment="1">
      <alignment horizontal="left" vertical="center" wrapText="1" indent="6"/>
    </xf>
    <xf numFmtId="0" fontId="0" fillId="0" borderId="14" xfId="0" applyBorder="1" applyAlignment="1" applyProtection="1">
      <alignment vertical="center"/>
      <protection locked="0"/>
    </xf>
    <xf numFmtId="0" fontId="0" fillId="0" borderId="0" xfId="0" applyAlignment="1">
      <alignment vertical="center"/>
    </xf>
    <xf numFmtId="0" fontId="2" fillId="0" borderId="13" xfId="0" applyFont="1" applyBorder="1" applyAlignment="1" applyProtection="1">
      <alignment horizontal="left" vertical="center" indent="3"/>
      <protection locked="0"/>
    </xf>
    <xf numFmtId="0" fontId="0" fillId="0" borderId="14" xfId="0" applyBorder="1" applyAlignment="1" applyProtection="1">
      <alignment horizontal="left" vertical="center" indent="6"/>
      <protection locked="0"/>
    </xf>
    <xf numFmtId="0" fontId="0" fillId="0" borderId="14" xfId="0" applyBorder="1" applyAlignment="1" applyProtection="1">
      <alignment horizontal="left" vertical="center" wrapText="1" indent="6"/>
      <protection locked="0"/>
    </xf>
    <xf numFmtId="0" fontId="0" fillId="0" borderId="14" xfId="0" applyBorder="1" applyAlignment="1" applyProtection="1">
      <alignment horizontal="left" indent="6"/>
      <protection locked="0"/>
    </xf>
    <xf numFmtId="0" fontId="2" fillId="0" borderId="14" xfId="0" applyFont="1" applyBorder="1" applyAlignment="1" applyProtection="1">
      <alignment horizontal="left" vertical="center" indent="3"/>
      <protection locked="0"/>
    </xf>
    <xf numFmtId="0" fontId="0" fillId="0" borderId="14" xfId="0" applyBorder="1" applyAlignment="1">
      <alignment horizontal="left" vertical="center" wrapText="1" indent="3"/>
    </xf>
    <xf numFmtId="0" fontId="0" fillId="0" borderId="15" xfId="0" applyBorder="1" applyProtection="1">
      <protection locked="0"/>
    </xf>
    <xf numFmtId="0" fontId="0" fillId="0" borderId="0" xfId="0" applyProtection="1">
      <protection locked="0"/>
    </xf>
    <xf numFmtId="0" fontId="2" fillId="0" borderId="13" xfId="0" applyFont="1" applyBorder="1" applyAlignment="1" applyProtection="1">
      <alignment horizontal="left" vertical="center" wrapText="1" indent="3"/>
      <protection locked="0"/>
    </xf>
    <xf numFmtId="0" fontId="2" fillId="0" borderId="14" xfId="0" applyFont="1" applyBorder="1" applyAlignment="1" applyProtection="1">
      <alignment horizontal="left" indent="3"/>
      <protection locked="0"/>
    </xf>
    <xf numFmtId="0" fontId="0" fillId="0" borderId="14" xfId="0" applyBorder="1" applyAlignment="1" applyProtection="1">
      <alignment horizontal="left" vertical="center" wrapText="1" indent="3"/>
      <protection locked="0"/>
    </xf>
    <xf numFmtId="0" fontId="0" fillId="0" borderId="15" xfId="0" applyBorder="1" applyAlignment="1" applyProtection="1">
      <alignment vertical="center"/>
      <protection locked="0"/>
    </xf>
    <xf numFmtId="4" fontId="0" fillId="0" borderId="14" xfId="0" applyNumberFormat="1" applyBorder="1" applyAlignment="1" applyProtection="1">
      <alignment horizontal="right" vertical="top"/>
      <protection locked="0"/>
    </xf>
    <xf numFmtId="0" fontId="0" fillId="0" borderId="14" xfId="0" applyBorder="1" applyAlignment="1">
      <alignment horizontal="left" vertical="center" indent="9"/>
    </xf>
    <xf numFmtId="0" fontId="0" fillId="0" borderId="11" xfId="0" applyBorder="1" applyAlignment="1">
      <alignment horizontal="center"/>
    </xf>
    <xf numFmtId="0" fontId="0" fillId="0" borderId="14" xfId="0" applyBorder="1" applyAlignment="1">
      <alignment horizontal="left" vertical="center" wrapText="1" indent="9"/>
    </xf>
    <xf numFmtId="0" fontId="0" fillId="0" borderId="14" xfId="0" applyBorder="1" applyAlignment="1">
      <alignment horizontal="left" wrapText="1" indent="9"/>
    </xf>
    <xf numFmtId="4" fontId="0" fillId="0" borderId="15" xfId="0" applyNumberFormat="1" applyBorder="1"/>
    <xf numFmtId="4" fontId="2" fillId="0" borderId="14" xfId="0" applyNumberFormat="1" applyFont="1" applyBorder="1" applyAlignment="1" applyProtection="1">
      <alignment horizontal="right" vertical="top"/>
      <protection locked="0"/>
    </xf>
    <xf numFmtId="0" fontId="0" fillId="3" borderId="14" xfId="0" applyFill="1" applyBorder="1" applyAlignment="1">
      <alignment horizontal="left" vertical="center" indent="6"/>
    </xf>
    <xf numFmtId="0" fontId="0" fillId="3" borderId="14" xfId="0" applyFill="1" applyBorder="1" applyAlignment="1">
      <alignment horizontal="left" vertical="center" indent="9"/>
    </xf>
    <xf numFmtId="0" fontId="0" fillId="3" borderId="14" xfId="0" applyFill="1" applyBorder="1" applyAlignment="1">
      <alignment horizontal="left" vertical="center" indent="3"/>
    </xf>
    <xf numFmtId="0" fontId="0" fillId="3" borderId="14" xfId="0" applyFill="1" applyBorder="1" applyAlignment="1">
      <alignment horizontal="left" indent="9"/>
    </xf>
    <xf numFmtId="0" fontId="0" fillId="3" borderId="14" xfId="0" applyFill="1" applyBorder="1" applyAlignment="1">
      <alignment horizontal="left" indent="3"/>
    </xf>
    <xf numFmtId="0" fontId="0" fillId="0" borderId="8" xfId="0" applyBorder="1" applyAlignment="1">
      <alignment horizontal="center" vertical="center"/>
    </xf>
    <xf numFmtId="4" fontId="2" fillId="0" borderId="8" xfId="0" applyNumberFormat="1" applyFont="1" applyBorder="1" applyAlignment="1">
      <alignment horizontal="right" vertical="center"/>
    </xf>
    <xf numFmtId="4" fontId="0" fillId="0" borderId="14" xfId="0" applyNumberFormat="1" applyBorder="1"/>
    <xf numFmtId="0" fontId="0" fillId="0" borderId="14" xfId="0" applyBorder="1" applyAlignment="1">
      <alignment horizontal="left" indent="6"/>
    </xf>
    <xf numFmtId="4" fontId="0" fillId="2" borderId="16" xfId="0" applyNumberFormat="1" applyFill="1" applyBorder="1" applyAlignment="1">
      <alignment vertical="center"/>
    </xf>
    <xf numFmtId="4" fontId="0" fillId="0" borderId="14" xfId="0" applyNumberFormat="1" applyBorder="1" applyProtection="1">
      <protection locked="0"/>
    </xf>
    <xf numFmtId="0" fontId="0" fillId="0" borderId="13" xfId="0" applyBorder="1" applyAlignment="1">
      <alignment horizontal="left" vertical="center" indent="6"/>
    </xf>
    <xf numFmtId="4" fontId="0" fillId="0" borderId="13" xfId="0" applyNumberFormat="1" applyBorder="1" applyAlignment="1" applyProtection="1">
      <alignment vertical="center"/>
      <protection locked="0"/>
    </xf>
    <xf numFmtId="0" fontId="0" fillId="0" borderId="14" xfId="0" applyBorder="1" applyAlignment="1">
      <alignment horizontal="left" vertical="center" indent="12"/>
    </xf>
    <xf numFmtId="4" fontId="0" fillId="0" borderId="13" xfId="0" applyNumberFormat="1" applyBorder="1" applyProtection="1">
      <protection locked="0"/>
    </xf>
    <xf numFmtId="0" fontId="0" fillId="2" borderId="16" xfId="0" applyFill="1" applyBorder="1" applyAlignment="1">
      <alignment vertical="center"/>
    </xf>
    <xf numFmtId="0" fontId="0" fillId="0" borderId="14" xfId="0" applyBorder="1" applyAlignment="1" applyProtection="1">
      <alignment horizontal="left" vertical="center" indent="4"/>
      <protection locked="0"/>
    </xf>
    <xf numFmtId="164" fontId="0" fillId="0" borderId="14" xfId="0" applyNumberFormat="1" applyBorder="1" applyAlignment="1" applyProtection="1">
      <alignment vertical="center"/>
      <protection locked="0"/>
    </xf>
    <xf numFmtId="16" fontId="0" fillId="0" borderId="14" xfId="0" applyNumberFormat="1" applyBorder="1" applyAlignment="1">
      <alignment vertical="center"/>
    </xf>
    <xf numFmtId="0" fontId="0" fillId="0" borderId="7" xfId="0" applyBorder="1"/>
    <xf numFmtId="4" fontId="0" fillId="0" borderId="13" xfId="0" applyNumberFormat="1" applyBorder="1"/>
    <xf numFmtId="0" fontId="0" fillId="0" borderId="7" xfId="0" applyBorder="1" applyAlignment="1">
      <alignment horizontal="left" vertical="center" indent="5"/>
    </xf>
    <xf numFmtId="0" fontId="0" fillId="0" borderId="7" xfId="0" applyBorder="1" applyAlignment="1">
      <alignment horizontal="left" vertical="center" indent="7"/>
    </xf>
    <xf numFmtId="4" fontId="0" fillId="0" borderId="14" xfId="0" applyNumberFormat="1" applyBorder="1" applyAlignment="1">
      <alignment vertical="center" wrapText="1"/>
    </xf>
    <xf numFmtId="0" fontId="0" fillId="0" borderId="7" xfId="0" applyBorder="1" applyAlignment="1">
      <alignment vertical="center"/>
    </xf>
    <xf numFmtId="4" fontId="0" fillId="2" borderId="16" xfId="0" applyNumberFormat="1" applyFill="1" applyBorder="1"/>
    <xf numFmtId="0" fontId="0" fillId="0" borderId="7" xfId="0" applyBorder="1" applyAlignment="1" applyProtection="1">
      <alignment horizontal="left" vertical="center" indent="5"/>
      <protection locked="0"/>
    </xf>
    <xf numFmtId="0" fontId="2" fillId="2" borderId="4" xfId="0" applyFont="1" applyFill="1" applyBorder="1" applyAlignment="1">
      <alignment horizontal="centerContinuous" vertical="center"/>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0" xfId="0" applyFont="1" applyFill="1" applyAlignment="1">
      <alignment horizontal="centerContinuous" vertical="center"/>
    </xf>
    <xf numFmtId="0" fontId="2" fillId="2" borderId="8" xfId="0" applyFont="1" applyFill="1" applyBorder="1" applyAlignment="1">
      <alignment horizontal="centerContinuous" vertical="center"/>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0" fontId="2" fillId="2" borderId="11" xfId="0" applyFont="1" applyFill="1" applyBorder="1" applyAlignment="1">
      <alignment horizontal="centerContinuous" vertical="center"/>
    </xf>
    <xf numFmtId="0" fontId="2" fillId="2" borderId="13" xfId="0" applyFont="1" applyFill="1" applyBorder="1" applyAlignment="1">
      <alignment horizontal="centerContinuous" vertical="center"/>
    </xf>
    <xf numFmtId="0" fontId="2" fillId="2" borderId="14"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2" fillId="2" borderId="4" xfId="0" applyFont="1" applyFill="1" applyBorder="1" applyAlignment="1" applyProtection="1">
      <alignment horizontal="centerContinuous" vertical="center"/>
      <protection locked="0"/>
    </xf>
    <xf numFmtId="0" fontId="2" fillId="2" borderId="5" xfId="0" applyFont="1" applyFill="1" applyBorder="1" applyAlignment="1" applyProtection="1">
      <alignment horizontal="centerContinuous" vertical="center"/>
      <protection locked="0"/>
    </xf>
    <xf numFmtId="0" fontId="2" fillId="2" borderId="6" xfId="0" applyFont="1" applyFill="1" applyBorder="1" applyAlignment="1" applyProtection="1">
      <alignment horizontal="centerContinuous" vertical="center"/>
      <protection locked="0"/>
    </xf>
    <xf numFmtId="0" fontId="2" fillId="2" borderId="7" xfId="0" applyFont="1" applyFill="1" applyBorder="1" applyAlignment="1" applyProtection="1">
      <alignment horizontal="centerContinuous" vertical="center"/>
      <protection locked="0"/>
    </xf>
    <xf numFmtId="0" fontId="2" fillId="2" borderId="0" xfId="0" applyFont="1" applyFill="1" applyAlignment="1" applyProtection="1">
      <alignment horizontal="centerContinuous" vertical="center"/>
      <protection locked="0"/>
    </xf>
    <xf numFmtId="0" fontId="2" fillId="2" borderId="8" xfId="0" applyFont="1" applyFill="1" applyBorder="1" applyAlignment="1" applyProtection="1">
      <alignment horizontal="centerContinuous" vertical="center"/>
      <protection locked="0"/>
    </xf>
    <xf numFmtId="0" fontId="2" fillId="2" borderId="13" xfId="0" applyFont="1" applyFill="1" applyBorder="1" applyAlignment="1">
      <alignment horizontal="center" vertical="center"/>
    </xf>
    <xf numFmtId="0" fontId="2" fillId="2" borderId="15"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0" borderId="13" xfId="0" applyFont="1" applyBorder="1" applyAlignment="1">
      <alignment horizontal="left" vertical="center" indent="1"/>
    </xf>
    <xf numFmtId="0" fontId="2" fillId="0" borderId="13" xfId="0" applyFont="1" applyBorder="1" applyAlignment="1" applyProtection="1">
      <alignment horizontal="right" vertical="center"/>
      <protection locked="0"/>
    </xf>
    <xf numFmtId="0" fontId="0" fillId="0" borderId="14" xfId="0" applyBorder="1" applyAlignment="1">
      <alignment horizontal="left" vertical="center" wrapText="1" indent="2"/>
    </xf>
    <xf numFmtId="0" fontId="0" fillId="0" borderId="14" xfId="0" applyBorder="1" applyAlignment="1" applyProtection="1">
      <alignment horizontal="right" vertical="top"/>
      <protection locked="0"/>
    </xf>
    <xf numFmtId="0" fontId="0" fillId="0" borderId="14" xfId="0" applyBorder="1" applyAlignment="1">
      <alignment horizontal="left" vertical="center" wrapText="1"/>
    </xf>
    <xf numFmtId="0" fontId="2" fillId="0" borderId="14" xfId="0" applyFont="1" applyBorder="1" applyAlignment="1">
      <alignment horizontal="left" vertical="center" wrapText="1" indent="1"/>
    </xf>
    <xf numFmtId="3" fontId="0" fillId="0" borderId="14" xfId="0" applyNumberFormat="1" applyBorder="1" applyAlignment="1" applyProtection="1">
      <alignment horizontal="right" vertical="top"/>
      <protection locked="0"/>
    </xf>
    <xf numFmtId="3" fontId="2" fillId="0" borderId="14" xfId="0" applyNumberFormat="1" applyFont="1" applyBorder="1" applyAlignment="1" applyProtection="1">
      <alignment horizontal="right" vertical="center"/>
      <protection locked="0"/>
    </xf>
    <xf numFmtId="3" fontId="0" fillId="0" borderId="14" xfId="0" applyNumberFormat="1" applyBorder="1" applyAlignment="1" applyProtection="1">
      <alignment horizontal="right" vertical="center"/>
      <protection locked="0"/>
    </xf>
    <xf numFmtId="10" fontId="0" fillId="0" borderId="14" xfId="4" applyNumberFormat="1"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0" fillId="0" borderId="14" xfId="0" applyBorder="1" applyAlignment="1">
      <alignment horizontal="right" vertical="center"/>
    </xf>
    <xf numFmtId="0" fontId="2" fillId="0" borderId="14" xfId="0" applyFont="1" applyBorder="1" applyAlignment="1" applyProtection="1">
      <alignment horizontal="right" vertical="center"/>
      <protection locked="0"/>
    </xf>
    <xf numFmtId="0" fontId="0" fillId="0" borderId="14" xfId="0" applyBorder="1" applyAlignment="1">
      <alignment wrapText="1"/>
    </xf>
    <xf numFmtId="0" fontId="2" fillId="0" borderId="14" xfId="0" applyFont="1" applyBorder="1" applyAlignment="1">
      <alignment horizontal="left" wrapText="1" indent="1"/>
    </xf>
    <xf numFmtId="0" fontId="0" fillId="0" borderId="14" xfId="0" applyBorder="1" applyAlignment="1">
      <alignment horizontal="left" wrapText="1" indent="2"/>
    </xf>
    <xf numFmtId="0" fontId="0" fillId="0" borderId="14" xfId="0" applyBorder="1" applyAlignment="1">
      <alignment horizontal="center"/>
    </xf>
    <xf numFmtId="10" fontId="0" fillId="0" borderId="14" xfId="4" applyNumberFormat="1" applyFont="1" applyBorder="1" applyAlignment="1">
      <alignment horizontal="center"/>
    </xf>
    <xf numFmtId="44" fontId="0" fillId="0" borderId="0" xfId="5" applyFont="1"/>
    <xf numFmtId="4" fontId="0" fillId="0" borderId="0" xfId="0" applyNumberFormat="1"/>
    <xf numFmtId="44" fontId="0" fillId="0" borderId="0" xfId="0" applyNumberFormat="1"/>
    <xf numFmtId="4" fontId="0" fillId="3" borderId="14" xfId="0" applyNumberFormat="1" applyFill="1" applyBorder="1" applyAlignment="1" applyProtection="1">
      <alignment horizontal="right" vertical="top"/>
      <protection locked="0"/>
    </xf>
    <xf numFmtId="4" fontId="0" fillId="0" borderId="0" xfId="0" applyNumberFormat="1" applyAlignment="1" applyProtection="1">
      <alignment horizontal="right" vertical="top"/>
      <protection locked="0"/>
    </xf>
    <xf numFmtId="4" fontId="2" fillId="3" borderId="14" xfId="0" applyNumberFormat="1" applyFont="1" applyFill="1" applyBorder="1" applyAlignment="1" applyProtection="1">
      <alignment horizontal="right" vertical="top"/>
      <protection locked="0"/>
    </xf>
    <xf numFmtId="4" fontId="0" fillId="3" borderId="14" xfId="0" applyNumberFormat="1" applyFill="1" applyBorder="1" applyAlignment="1" applyProtection="1">
      <alignment vertical="center"/>
      <protection locked="0"/>
    </xf>
    <xf numFmtId="0" fontId="0" fillId="3" borderId="0" xfId="0" applyFill="1"/>
    <xf numFmtId="44" fontId="0" fillId="3" borderId="0" xfId="5" applyFont="1" applyFill="1"/>
    <xf numFmtId="44" fontId="0" fillId="0" borderId="14" xfId="5" applyFont="1" applyBorder="1" applyAlignment="1" applyProtection="1">
      <alignment vertical="center"/>
      <protection locked="0"/>
    </xf>
    <xf numFmtId="2" fontId="2" fillId="0" borderId="14" xfId="0" applyNumberFormat="1" applyFont="1" applyBorder="1" applyAlignment="1" applyProtection="1">
      <alignment vertical="center"/>
      <protection locked="0"/>
    </xf>
    <xf numFmtId="164" fontId="2" fillId="0" borderId="14" xfId="0" applyNumberFormat="1" applyFont="1" applyBorder="1" applyAlignment="1" applyProtection="1">
      <alignment vertical="center"/>
      <protection locked="0"/>
    </xf>
    <xf numFmtId="0" fontId="2" fillId="3" borderId="13" xfId="0" applyFont="1" applyFill="1" applyBorder="1" applyAlignment="1">
      <alignment horizontal="left" vertical="center" indent="3"/>
    </xf>
    <xf numFmtId="0" fontId="2" fillId="3" borderId="14" xfId="0" applyFont="1" applyFill="1" applyBorder="1" applyAlignment="1">
      <alignment horizontal="left" vertical="center" indent="3"/>
    </xf>
    <xf numFmtId="4" fontId="11" fillId="3" borderId="14" xfId="0" applyNumberFormat="1" applyFont="1" applyFill="1" applyBorder="1" applyAlignment="1" applyProtection="1">
      <alignment vertical="center"/>
      <protection locked="0"/>
    </xf>
    <xf numFmtId="4" fontId="2" fillId="3" borderId="14" xfId="0" applyNumberFormat="1" applyFont="1" applyFill="1" applyBorder="1" applyAlignment="1" applyProtection="1">
      <alignment vertical="center"/>
      <protection locked="0"/>
    </xf>
    <xf numFmtId="0" fontId="0" fillId="3" borderId="14" xfId="0" applyFill="1" applyBorder="1" applyAlignment="1" applyProtection="1">
      <alignment horizontal="left" vertical="center" indent="6"/>
      <protection locked="0"/>
    </xf>
    <xf numFmtId="4" fontId="2" fillId="3" borderId="13" xfId="0" applyNumberFormat="1" applyFont="1" applyFill="1" applyBorder="1" applyAlignment="1" applyProtection="1">
      <alignment vertical="center"/>
      <protection locked="0"/>
    </xf>
    <xf numFmtId="0" fontId="0" fillId="3" borderId="14" xfId="0" applyFill="1" applyBorder="1" applyAlignment="1">
      <alignment horizontal="left" vertical="center" wrapText="1" indent="9"/>
    </xf>
    <xf numFmtId="0" fontId="0" fillId="3" borderId="14" xfId="0" applyFill="1" applyBorder="1" applyAlignment="1">
      <alignment horizontal="left" vertical="center" wrapText="1" indent="6"/>
    </xf>
    <xf numFmtId="0" fontId="0" fillId="3" borderId="14" xfId="0" applyFill="1" applyBorder="1"/>
    <xf numFmtId="0" fontId="0" fillId="3" borderId="14" xfId="0" applyFill="1" applyBorder="1" applyAlignment="1">
      <alignment horizontal="left" wrapText="1" indent="9"/>
    </xf>
    <xf numFmtId="0" fontId="0" fillId="3" borderId="14" xfId="0" applyFill="1" applyBorder="1" applyAlignment="1">
      <alignment vertical="center"/>
    </xf>
    <xf numFmtId="4" fontId="0" fillId="3" borderId="14" xfId="0" applyNumberFormat="1" applyFill="1" applyBorder="1" applyAlignment="1">
      <alignment vertical="center"/>
    </xf>
    <xf numFmtId="4" fontId="2" fillId="3" borderId="8" xfId="0" applyNumberFormat="1" applyFont="1" applyFill="1" applyBorder="1" applyAlignment="1" applyProtection="1">
      <alignment horizontal="right" vertical="center"/>
      <protection locked="0"/>
    </xf>
    <xf numFmtId="4" fontId="0" fillId="3" borderId="8" xfId="0" applyNumberFormat="1" applyFill="1" applyBorder="1" applyAlignment="1" applyProtection="1">
      <alignment horizontal="right" vertical="center"/>
      <protection locked="0"/>
    </xf>
    <xf numFmtId="0" fontId="0" fillId="3" borderId="8" xfId="0" applyFill="1" applyBorder="1" applyAlignment="1" applyProtection="1">
      <alignment horizontal="right" vertical="center"/>
      <protection locked="0"/>
    </xf>
    <xf numFmtId="4" fontId="0" fillId="3" borderId="8" xfId="0" applyNumberFormat="1" applyFill="1" applyBorder="1" applyAlignment="1">
      <alignment horizontal="right" vertical="center"/>
    </xf>
    <xf numFmtId="0" fontId="2" fillId="3" borderId="8" xfId="0" applyFont="1" applyFill="1" applyBorder="1" applyAlignment="1" applyProtection="1">
      <alignment horizontal="right" vertical="center"/>
      <protection locked="0"/>
    </xf>
    <xf numFmtId="44" fontId="2" fillId="3" borderId="8" xfId="5" applyFont="1" applyFill="1" applyBorder="1" applyAlignment="1" applyProtection="1">
      <alignment horizontal="right" vertical="center"/>
      <protection locked="0"/>
    </xf>
    <xf numFmtId="0" fontId="17" fillId="2" borderId="7" xfId="0" applyFont="1" applyFill="1" applyBorder="1" applyAlignment="1">
      <alignment horizontal="center" vertical="center"/>
    </xf>
    <xf numFmtId="0" fontId="17" fillId="2" borderId="0" xfId="0" applyFont="1" applyFill="1" applyAlignment="1">
      <alignment horizontal="center" vertical="center"/>
    </xf>
    <xf numFmtId="0" fontId="17" fillId="2" borderId="8"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2" xfId="0" applyFont="1" applyFill="1" applyBorder="1" applyAlignment="1">
      <alignment horizontal="center" vertical="center" wrapText="1"/>
    </xf>
    <xf numFmtId="0" fontId="17" fillId="2" borderId="12" xfId="0" applyFont="1" applyFill="1" applyBorder="1" applyAlignment="1" applyProtection="1">
      <alignment horizontal="center" vertical="center"/>
      <protection locked="0"/>
    </xf>
    <xf numFmtId="0" fontId="17" fillId="0" borderId="13" xfId="0" applyFont="1" applyBorder="1" applyAlignment="1">
      <alignment horizontal="left" vertical="center" indent="3"/>
    </xf>
    <xf numFmtId="43" fontId="17" fillId="0" borderId="13" xfId="1" applyFont="1" applyBorder="1" applyAlignment="1" applyProtection="1">
      <alignment vertical="center"/>
      <protection locked="0"/>
    </xf>
    <xf numFmtId="0" fontId="18" fillId="0" borderId="14" xfId="0" applyFont="1" applyBorder="1" applyAlignment="1">
      <alignment horizontal="left" vertical="center" indent="6"/>
    </xf>
    <xf numFmtId="0" fontId="18" fillId="0" borderId="14" xfId="0" applyFont="1" applyBorder="1" applyAlignment="1" applyProtection="1">
      <alignment vertical="center"/>
      <protection locked="0"/>
    </xf>
    <xf numFmtId="0" fontId="18" fillId="0" borderId="14" xfId="0" applyFont="1" applyBorder="1" applyAlignment="1">
      <alignment horizontal="left" vertical="center" wrapText="1" indent="6"/>
    </xf>
    <xf numFmtId="0" fontId="18" fillId="0" borderId="14" xfId="0" applyFont="1" applyBorder="1"/>
    <xf numFmtId="0" fontId="18" fillId="0" borderId="14" xfId="0" applyFont="1" applyBorder="1" applyAlignment="1">
      <alignment vertical="center"/>
    </xf>
    <xf numFmtId="0" fontId="17" fillId="0" borderId="14" xfId="0" applyFont="1" applyBorder="1" applyAlignment="1">
      <alignment horizontal="left" vertical="center" indent="3"/>
    </xf>
    <xf numFmtId="0" fontId="17" fillId="0" borderId="14" xfId="0" applyFont="1" applyBorder="1" applyAlignment="1" applyProtection="1">
      <alignment vertical="center"/>
      <protection locked="0"/>
    </xf>
    <xf numFmtId="43" fontId="17" fillId="0" borderId="14" xfId="1" applyFont="1" applyBorder="1" applyAlignment="1" applyProtection="1">
      <alignment vertical="center"/>
      <protection locked="0"/>
    </xf>
    <xf numFmtId="0" fontId="18" fillId="0" borderId="15" xfId="0" applyFont="1" applyBorder="1" applyAlignment="1">
      <alignment vertical="center"/>
    </xf>
    <xf numFmtId="0" fontId="4" fillId="0" borderId="0" xfId="0" applyFont="1" applyProtection="1">
      <protection locked="0"/>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1" fillId="0" borderId="0" xfId="0" applyFont="1" applyAlignment="1">
      <alignment horizontal="justify"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2" fillId="2" borderId="3"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2" fillId="0" borderId="10" xfId="0" applyFont="1" applyBorder="1" applyAlignment="1">
      <alignment horizontal="left" vertical="center"/>
    </xf>
    <xf numFmtId="0" fontId="11" fillId="0" borderId="0" xfId="0" applyFont="1" applyAlignment="1">
      <alignment horizontal="left" vertical="center" wrapText="1"/>
    </xf>
    <xf numFmtId="0" fontId="2" fillId="0" borderId="0" xfId="0" applyFont="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cellXfs>
  <cellStyles count="6">
    <cellStyle name="Millares" xfId="1" builtinId="3"/>
    <cellStyle name="Moneda" xfId="5" builtinId="4"/>
    <cellStyle name="Normal" xfId="0" builtinId="0"/>
    <cellStyle name="Normal 2" xfId="3" xr:uid="{00000000-0005-0000-0000-000002000000}"/>
    <cellStyle name="Normal 2 2" xfId="2" xr:uid="{00000000-0005-0000-0000-000003000000}"/>
    <cellStyle name="Porcentaje" xfId="4" builtinId="5"/>
  </cellStyles>
  <dxfs count="0"/>
  <tableStyles count="0" defaultTableStyle="TableStyleMedium2" defaultPivotStyle="PivotStyleLight16"/>
  <colors>
    <mruColors>
      <color rgb="FFCCFFCC"/>
      <color rgb="FFFFCCFF"/>
      <color rgb="FFCCECFF"/>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Sistecad\Ofs2024\xls\Formatos_Anexo_1_Criterios_LDF%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scoR/Bas/Formatos%20CtaPublica%202024/Formatos/0361_IDF_CodigoSujeto_CodigoEntidad_CodigoPerio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6">
          <cell r="C6" t="str">
            <v>ORGANISMO, Gobierno del Estado de Aguascalientes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 val="Formato 7 a)"/>
      <sheetName val="Formato 7 b)"/>
      <sheetName val="Formato 7 c)"/>
      <sheetName val="Formato 7 d)"/>
      <sheetName val="Formato 8"/>
      <sheetName val="7a"/>
      <sheetName val="7b"/>
      <sheetName val="7c"/>
      <sheetName val="7d"/>
      <sheetName val="F8_IEA"/>
    </sheetNames>
    <sheetDataSet>
      <sheetData sheetId="0">
        <row r="2">
          <cell r="A2" t="str">
            <v>NOMBRE DEL ENTE PÚBLICO (a)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F82"/>
  <sheetViews>
    <sheetView showGridLines="0" topLeftCell="A55" zoomScaleNormal="100" workbookViewId="0">
      <selection sqref="A1:F82"/>
    </sheetView>
  </sheetViews>
  <sheetFormatPr baseColWidth="10" defaultColWidth="11" defaultRowHeight="15" x14ac:dyDescent="0.25"/>
  <cols>
    <col min="1" max="1" width="96.42578125" customWidth="1"/>
    <col min="2" max="2" width="17.42578125" customWidth="1"/>
    <col min="3" max="3" width="15.5703125" customWidth="1"/>
    <col min="4" max="4" width="98.7109375" bestFit="1" customWidth="1"/>
    <col min="5" max="5" width="21.42578125" customWidth="1"/>
    <col min="6" max="6" width="15.5703125" customWidth="1"/>
  </cols>
  <sheetData>
    <row r="1" spans="1:6" ht="40.9" customHeight="1" x14ac:dyDescent="0.25">
      <c r="A1" s="197" t="s">
        <v>0</v>
      </c>
      <c r="B1" s="198"/>
      <c r="C1" s="198"/>
      <c r="D1" s="198"/>
      <c r="E1" s="198"/>
      <c r="F1" s="199"/>
    </row>
    <row r="2" spans="1:6" ht="15" customHeight="1" x14ac:dyDescent="0.25">
      <c r="A2" s="105" t="s">
        <v>547</v>
      </c>
      <c r="B2" s="106"/>
      <c r="C2" s="106"/>
      <c r="D2" s="106"/>
      <c r="E2" s="106"/>
      <c r="F2" s="107"/>
    </row>
    <row r="3" spans="1:6" ht="15" customHeight="1" x14ac:dyDescent="0.25">
      <c r="A3" s="108" t="s">
        <v>1</v>
      </c>
      <c r="B3" s="109"/>
      <c r="C3" s="109"/>
      <c r="D3" s="109"/>
      <c r="E3" s="109"/>
      <c r="F3" s="110"/>
    </row>
    <row r="4" spans="1:6" ht="12.95" customHeight="1" x14ac:dyDescent="0.25">
      <c r="A4" s="108" t="s">
        <v>548</v>
      </c>
      <c r="B4" s="109"/>
      <c r="C4" s="109"/>
      <c r="D4" s="109"/>
      <c r="E4" s="109"/>
      <c r="F4" s="110"/>
    </row>
    <row r="5" spans="1:6" ht="12.95" customHeight="1" x14ac:dyDescent="0.25">
      <c r="A5" s="111" t="s">
        <v>2</v>
      </c>
      <c r="B5" s="112"/>
      <c r="C5" s="112"/>
      <c r="D5" s="112"/>
      <c r="E5" s="112"/>
      <c r="F5" s="113"/>
    </row>
    <row r="6" spans="1:6" ht="41.45" customHeight="1" x14ac:dyDescent="0.25">
      <c r="A6" s="37" t="s">
        <v>3</v>
      </c>
      <c r="B6" s="38" t="s">
        <v>537</v>
      </c>
      <c r="C6" s="1" t="s">
        <v>538</v>
      </c>
      <c r="D6" s="39" t="s">
        <v>4</v>
      </c>
      <c r="E6" s="38" t="s">
        <v>537</v>
      </c>
      <c r="F6" s="1" t="s">
        <v>538</v>
      </c>
    </row>
    <row r="7" spans="1:6" ht="12.95" customHeight="1" x14ac:dyDescent="0.25">
      <c r="A7" s="40" t="s">
        <v>5</v>
      </c>
      <c r="B7" s="41"/>
      <c r="C7" s="41"/>
      <c r="D7" s="40" t="s">
        <v>6</v>
      </c>
      <c r="E7" s="41"/>
      <c r="F7" s="41"/>
    </row>
    <row r="8" spans="1:6" x14ac:dyDescent="0.25">
      <c r="A8" s="2" t="s">
        <v>7</v>
      </c>
      <c r="B8" s="42"/>
      <c r="C8" s="42"/>
      <c r="D8" s="2" t="s">
        <v>8</v>
      </c>
      <c r="E8" s="42"/>
      <c r="F8" s="42"/>
    </row>
    <row r="9" spans="1:6" x14ac:dyDescent="0.25">
      <c r="A9" s="43" t="s">
        <v>9</v>
      </c>
      <c r="B9" s="57">
        <f>SUM(B10:B16)</f>
        <v>101092668.42</v>
      </c>
      <c r="C9" s="57">
        <f>SUM(C10:C16)</f>
        <v>88638449.5</v>
      </c>
      <c r="D9" s="43" t="s">
        <v>10</v>
      </c>
      <c r="E9" s="44">
        <f>SUM(E10:E18)</f>
        <v>45513097.149999991</v>
      </c>
      <c r="F9" s="44">
        <f>SUM(F10:F18)</f>
        <v>52526048.679999992</v>
      </c>
    </row>
    <row r="10" spans="1:6" x14ac:dyDescent="0.25">
      <c r="A10" s="45" t="s">
        <v>11</v>
      </c>
      <c r="B10" s="57">
        <v>21988</v>
      </c>
      <c r="C10" s="57">
        <v>24000</v>
      </c>
      <c r="D10" s="45" t="s">
        <v>12</v>
      </c>
      <c r="E10" s="57">
        <v>0</v>
      </c>
      <c r="F10" s="44">
        <v>0</v>
      </c>
    </row>
    <row r="11" spans="1:6" x14ac:dyDescent="0.25">
      <c r="A11" s="45" t="s">
        <v>13</v>
      </c>
      <c r="B11" s="57">
        <v>101070680.42</v>
      </c>
      <c r="C11" s="57">
        <v>88614449.5</v>
      </c>
      <c r="D11" s="45" t="s">
        <v>14</v>
      </c>
      <c r="E11" s="57">
        <v>4507151.97</v>
      </c>
      <c r="F11" s="44">
        <v>8278263.46</v>
      </c>
    </row>
    <row r="12" spans="1:6" x14ac:dyDescent="0.25">
      <c r="A12" s="45" t="s">
        <v>15</v>
      </c>
      <c r="B12" s="57">
        <v>0</v>
      </c>
      <c r="C12" s="57">
        <v>0</v>
      </c>
      <c r="D12" s="45" t="s">
        <v>16</v>
      </c>
      <c r="E12" s="57">
        <v>2435214.89</v>
      </c>
      <c r="F12" s="44">
        <v>2946377.57</v>
      </c>
    </row>
    <row r="13" spans="1:6" x14ac:dyDescent="0.25">
      <c r="A13" s="45" t="s">
        <v>17</v>
      </c>
      <c r="B13" s="57">
        <v>0</v>
      </c>
      <c r="C13" s="57">
        <v>0</v>
      </c>
      <c r="D13" s="45" t="s">
        <v>18</v>
      </c>
      <c r="E13" s="57">
        <v>2545729.86</v>
      </c>
      <c r="F13" s="44">
        <v>2545729.86</v>
      </c>
    </row>
    <row r="14" spans="1:6" x14ac:dyDescent="0.25">
      <c r="A14" s="45" t="s">
        <v>19</v>
      </c>
      <c r="B14" s="57">
        <v>0</v>
      </c>
      <c r="C14" s="57">
        <v>0</v>
      </c>
      <c r="D14" s="45" t="s">
        <v>20</v>
      </c>
      <c r="E14" s="57">
        <v>0</v>
      </c>
      <c r="F14" s="44">
        <v>0</v>
      </c>
    </row>
    <row r="15" spans="1:6" x14ac:dyDescent="0.25">
      <c r="A15" s="45" t="s">
        <v>21</v>
      </c>
      <c r="B15" s="57">
        <v>0</v>
      </c>
      <c r="C15" s="57">
        <v>0</v>
      </c>
      <c r="D15" s="45" t="s">
        <v>22</v>
      </c>
      <c r="E15" s="57">
        <v>0</v>
      </c>
      <c r="F15" s="44">
        <v>0</v>
      </c>
    </row>
    <row r="16" spans="1:6" x14ac:dyDescent="0.25">
      <c r="A16" s="45" t="s">
        <v>23</v>
      </c>
      <c r="B16" s="57">
        <v>0</v>
      </c>
      <c r="C16" s="57">
        <v>0</v>
      </c>
      <c r="D16" s="45" t="s">
        <v>24</v>
      </c>
      <c r="E16" s="57">
        <v>2400187.2000000002</v>
      </c>
      <c r="F16" s="44">
        <v>5194220.49</v>
      </c>
    </row>
    <row r="17" spans="1:6" x14ac:dyDescent="0.25">
      <c r="A17" s="43" t="s">
        <v>25</v>
      </c>
      <c r="B17" s="57">
        <f>SUM(B18:B24)</f>
        <v>96571743.549999997</v>
      </c>
      <c r="C17" s="57">
        <f>SUM(C18:C24)</f>
        <v>95570951.980000004</v>
      </c>
      <c r="D17" s="45" t="s">
        <v>26</v>
      </c>
      <c r="E17" s="57">
        <v>0</v>
      </c>
      <c r="F17" s="44">
        <v>0</v>
      </c>
    </row>
    <row r="18" spans="1:6" x14ac:dyDescent="0.25">
      <c r="A18" s="45" t="s">
        <v>27</v>
      </c>
      <c r="B18" s="57">
        <v>0</v>
      </c>
      <c r="C18" s="57">
        <v>0</v>
      </c>
      <c r="D18" s="45" t="s">
        <v>28</v>
      </c>
      <c r="E18" s="57">
        <v>33624813.229999997</v>
      </c>
      <c r="F18" s="44">
        <v>33561457.299999997</v>
      </c>
    </row>
    <row r="19" spans="1:6" x14ac:dyDescent="0.25">
      <c r="A19" s="45" t="s">
        <v>29</v>
      </c>
      <c r="B19" s="57">
        <v>59022050.890000001</v>
      </c>
      <c r="C19" s="57">
        <v>59022050.890000001</v>
      </c>
      <c r="D19" s="43" t="s">
        <v>30</v>
      </c>
      <c r="E19" s="44">
        <f>SUM(E20:E22)</f>
        <v>0</v>
      </c>
      <c r="F19" s="44">
        <f>SUM(F20:F22)</f>
        <v>0</v>
      </c>
    </row>
    <row r="20" spans="1:6" x14ac:dyDescent="0.25">
      <c r="A20" s="45" t="s">
        <v>31</v>
      </c>
      <c r="B20" s="57">
        <v>37539126.659999996</v>
      </c>
      <c r="C20" s="57">
        <v>36544963.57</v>
      </c>
      <c r="D20" s="45" t="s">
        <v>32</v>
      </c>
      <c r="E20" s="57">
        <v>0</v>
      </c>
      <c r="F20" s="44">
        <v>0</v>
      </c>
    </row>
    <row r="21" spans="1:6" x14ac:dyDescent="0.25">
      <c r="A21" s="45" t="s">
        <v>33</v>
      </c>
      <c r="B21" s="57">
        <v>0</v>
      </c>
      <c r="C21" s="57">
        <v>437.52</v>
      </c>
      <c r="D21" s="45" t="s">
        <v>34</v>
      </c>
      <c r="E21" s="57">
        <v>0</v>
      </c>
      <c r="F21" s="44">
        <v>0</v>
      </c>
    </row>
    <row r="22" spans="1:6" x14ac:dyDescent="0.25">
      <c r="A22" s="45" t="s">
        <v>35</v>
      </c>
      <c r="B22" s="57">
        <v>10566</v>
      </c>
      <c r="C22" s="57">
        <v>3500</v>
      </c>
      <c r="D22" s="45" t="s">
        <v>36</v>
      </c>
      <c r="E22" s="57">
        <v>0</v>
      </c>
      <c r="F22" s="44">
        <v>0</v>
      </c>
    </row>
    <row r="23" spans="1:6" x14ac:dyDescent="0.25">
      <c r="A23" s="45" t="s">
        <v>37</v>
      </c>
      <c r="B23" s="57">
        <v>0</v>
      </c>
      <c r="C23" s="57">
        <v>0</v>
      </c>
      <c r="D23" s="43" t="s">
        <v>38</v>
      </c>
      <c r="E23" s="44">
        <f>E24+E25</f>
        <v>0</v>
      </c>
      <c r="F23" s="44">
        <f>F24+F25</f>
        <v>0</v>
      </c>
    </row>
    <row r="24" spans="1:6" x14ac:dyDescent="0.25">
      <c r="A24" s="45" t="s">
        <v>39</v>
      </c>
      <c r="B24" s="57">
        <v>0</v>
      </c>
      <c r="C24" s="57">
        <v>0</v>
      </c>
      <c r="D24" s="45" t="s">
        <v>40</v>
      </c>
      <c r="E24" s="57">
        <v>0</v>
      </c>
      <c r="F24" s="44">
        <v>0</v>
      </c>
    </row>
    <row r="25" spans="1:6" x14ac:dyDescent="0.25">
      <c r="A25" s="43" t="s">
        <v>41</v>
      </c>
      <c r="B25" s="57">
        <f>SUM(B26:B30)</f>
        <v>19203878.960000001</v>
      </c>
      <c r="C25" s="57">
        <f>SUM(C26:C30)</f>
        <v>34223046.600000001</v>
      </c>
      <c r="D25" s="45" t="s">
        <v>42</v>
      </c>
      <c r="E25" s="57">
        <v>0</v>
      </c>
      <c r="F25" s="44">
        <v>0</v>
      </c>
    </row>
    <row r="26" spans="1:6" x14ac:dyDescent="0.25">
      <c r="A26" s="45" t="s">
        <v>43</v>
      </c>
      <c r="B26" s="57">
        <v>5458776.2000000002</v>
      </c>
      <c r="C26" s="57">
        <v>567437.14</v>
      </c>
      <c r="D26" s="43" t="s">
        <v>44</v>
      </c>
      <c r="E26" s="57">
        <v>0</v>
      </c>
      <c r="F26" s="44">
        <v>0</v>
      </c>
    </row>
    <row r="27" spans="1:6" x14ac:dyDescent="0.25">
      <c r="A27" s="45" t="s">
        <v>45</v>
      </c>
      <c r="B27" s="57">
        <v>0</v>
      </c>
      <c r="C27" s="57">
        <v>0</v>
      </c>
      <c r="D27" s="43" t="s">
        <v>46</v>
      </c>
      <c r="E27" s="44">
        <f>SUM(E28:E30)</f>
        <v>0</v>
      </c>
      <c r="F27" s="44">
        <f>SUM(F28:F30)</f>
        <v>0</v>
      </c>
    </row>
    <row r="28" spans="1:6" x14ac:dyDescent="0.25">
      <c r="A28" s="45" t="s">
        <v>47</v>
      </c>
      <c r="B28" s="57">
        <v>0</v>
      </c>
      <c r="C28" s="57">
        <v>0</v>
      </c>
      <c r="D28" s="45" t="s">
        <v>48</v>
      </c>
      <c r="E28" s="57">
        <v>0</v>
      </c>
      <c r="F28" s="44">
        <v>0</v>
      </c>
    </row>
    <row r="29" spans="1:6" x14ac:dyDescent="0.25">
      <c r="A29" s="45" t="s">
        <v>49</v>
      </c>
      <c r="B29" s="57">
        <v>13606779.51</v>
      </c>
      <c r="C29" s="57">
        <v>33517286.210000001</v>
      </c>
      <c r="D29" s="45" t="s">
        <v>50</v>
      </c>
      <c r="E29" s="57">
        <v>0</v>
      </c>
      <c r="F29" s="44">
        <v>0</v>
      </c>
    </row>
    <row r="30" spans="1:6" x14ac:dyDescent="0.25">
      <c r="A30" s="45" t="s">
        <v>51</v>
      </c>
      <c r="B30" s="57">
        <v>138323.25</v>
      </c>
      <c r="C30" s="57">
        <v>138323.25</v>
      </c>
      <c r="D30" s="45" t="s">
        <v>52</v>
      </c>
      <c r="E30" s="57">
        <v>0</v>
      </c>
      <c r="F30" s="44">
        <v>0</v>
      </c>
    </row>
    <row r="31" spans="1:6" x14ac:dyDescent="0.25">
      <c r="A31" s="43" t="s">
        <v>53</v>
      </c>
      <c r="B31" s="57">
        <f>SUM(B32:B36)</f>
        <v>0</v>
      </c>
      <c r="C31" s="57">
        <f>SUM(C32:C36)</f>
        <v>0</v>
      </c>
      <c r="D31" s="43" t="s">
        <v>54</v>
      </c>
      <c r="E31" s="44">
        <f>SUM(E32:E37)</f>
        <v>0</v>
      </c>
      <c r="F31" s="44">
        <f>SUM(F32:F37)</f>
        <v>0</v>
      </c>
    </row>
    <row r="32" spans="1:6" x14ac:dyDescent="0.25">
      <c r="A32" s="45" t="s">
        <v>55</v>
      </c>
      <c r="B32" s="57">
        <v>0</v>
      </c>
      <c r="C32" s="57">
        <v>0</v>
      </c>
      <c r="D32" s="45" t="s">
        <v>56</v>
      </c>
      <c r="E32" s="57">
        <v>0</v>
      </c>
      <c r="F32" s="44">
        <v>0</v>
      </c>
    </row>
    <row r="33" spans="1:6" ht="14.45" customHeight="1" x14ac:dyDescent="0.25">
      <c r="A33" s="45" t="s">
        <v>57</v>
      </c>
      <c r="B33" s="57">
        <v>0</v>
      </c>
      <c r="C33" s="57">
        <v>0</v>
      </c>
      <c r="D33" s="45" t="s">
        <v>58</v>
      </c>
      <c r="E33" s="57">
        <v>0</v>
      </c>
      <c r="F33" s="44">
        <v>0</v>
      </c>
    </row>
    <row r="34" spans="1:6" ht="14.45" customHeight="1" x14ac:dyDescent="0.25">
      <c r="A34" s="45" t="s">
        <v>59</v>
      </c>
      <c r="B34" s="57">
        <v>0</v>
      </c>
      <c r="C34" s="57">
        <v>0</v>
      </c>
      <c r="D34" s="45" t="s">
        <v>60</v>
      </c>
      <c r="E34" s="57">
        <v>0</v>
      </c>
      <c r="F34" s="44">
        <v>0</v>
      </c>
    </row>
    <row r="35" spans="1:6" ht="14.45" customHeight="1" x14ac:dyDescent="0.25">
      <c r="A35" s="45" t="s">
        <v>61</v>
      </c>
      <c r="B35" s="57">
        <v>0</v>
      </c>
      <c r="C35" s="57">
        <v>0</v>
      </c>
      <c r="D35" s="45" t="s">
        <v>62</v>
      </c>
      <c r="E35" s="57">
        <v>0</v>
      </c>
      <c r="F35" s="44">
        <v>0</v>
      </c>
    </row>
    <row r="36" spans="1:6" ht="14.45" customHeight="1" x14ac:dyDescent="0.25">
      <c r="A36" s="45" t="s">
        <v>63</v>
      </c>
      <c r="B36" s="57">
        <v>0</v>
      </c>
      <c r="C36" s="57">
        <v>0</v>
      </c>
      <c r="D36" s="45" t="s">
        <v>64</v>
      </c>
      <c r="E36" s="57">
        <v>0</v>
      </c>
      <c r="F36" s="44">
        <v>0</v>
      </c>
    </row>
    <row r="37" spans="1:6" ht="14.45" customHeight="1" x14ac:dyDescent="0.25">
      <c r="A37" s="43" t="s">
        <v>65</v>
      </c>
      <c r="B37" s="57">
        <v>497102.87</v>
      </c>
      <c r="C37" s="57">
        <v>493405.45</v>
      </c>
      <c r="D37" s="45" t="s">
        <v>66</v>
      </c>
      <c r="E37" s="57">
        <v>0</v>
      </c>
      <c r="F37" s="44">
        <v>0</v>
      </c>
    </row>
    <row r="38" spans="1:6" x14ac:dyDescent="0.25">
      <c r="A38" s="43" t="s">
        <v>496</v>
      </c>
      <c r="B38" s="57">
        <f>SUM(B39:B40)</f>
        <v>0</v>
      </c>
      <c r="C38" s="57">
        <f>SUM(C39:C40)</f>
        <v>0</v>
      </c>
      <c r="D38" s="43" t="s">
        <v>67</v>
      </c>
      <c r="E38" s="44">
        <f>SUM(E39:E41)</f>
        <v>0</v>
      </c>
      <c r="F38" s="44">
        <f>SUM(F39:F41)</f>
        <v>0</v>
      </c>
    </row>
    <row r="39" spans="1:6" x14ac:dyDescent="0.25">
      <c r="A39" s="45" t="s">
        <v>68</v>
      </c>
      <c r="B39" s="57">
        <v>0</v>
      </c>
      <c r="C39" s="57">
        <v>0</v>
      </c>
      <c r="D39" s="45" t="s">
        <v>69</v>
      </c>
      <c r="E39" s="57">
        <v>0</v>
      </c>
      <c r="F39" s="44">
        <v>0</v>
      </c>
    </row>
    <row r="40" spans="1:6" x14ac:dyDescent="0.25">
      <c r="A40" s="45" t="s">
        <v>70</v>
      </c>
      <c r="B40" s="57">
        <v>0</v>
      </c>
      <c r="C40" s="57">
        <v>0</v>
      </c>
      <c r="D40" s="45" t="s">
        <v>71</v>
      </c>
      <c r="E40" s="57">
        <v>0</v>
      </c>
      <c r="F40" s="44">
        <v>0</v>
      </c>
    </row>
    <row r="41" spans="1:6" x14ac:dyDescent="0.25">
      <c r="A41" s="43" t="s">
        <v>72</v>
      </c>
      <c r="B41" s="57">
        <f>SUM(B42:B45)</f>
        <v>0</v>
      </c>
      <c r="C41" s="57">
        <f>SUM(C42:C45)</f>
        <v>0</v>
      </c>
      <c r="D41" s="45" t="s">
        <v>73</v>
      </c>
      <c r="E41" s="57">
        <v>0</v>
      </c>
      <c r="F41" s="44">
        <v>0</v>
      </c>
    </row>
    <row r="42" spans="1:6" x14ac:dyDescent="0.25">
      <c r="A42" s="45" t="s">
        <v>74</v>
      </c>
      <c r="B42" s="57">
        <v>0</v>
      </c>
      <c r="C42" s="57">
        <v>0</v>
      </c>
      <c r="D42" s="43" t="s">
        <v>75</v>
      </c>
      <c r="E42" s="44">
        <f>SUM(E43:E45)</f>
        <v>0</v>
      </c>
      <c r="F42" s="44">
        <f>SUM(F43:F45)</f>
        <v>0</v>
      </c>
    </row>
    <row r="43" spans="1:6" x14ac:dyDescent="0.25">
      <c r="A43" s="45" t="s">
        <v>76</v>
      </c>
      <c r="B43" s="57">
        <v>0</v>
      </c>
      <c r="C43" s="57">
        <v>0</v>
      </c>
      <c r="D43" s="45" t="s">
        <v>77</v>
      </c>
      <c r="E43" s="57">
        <v>0</v>
      </c>
      <c r="F43" s="44">
        <v>0</v>
      </c>
    </row>
    <row r="44" spans="1:6" x14ac:dyDescent="0.25">
      <c r="A44" s="45" t="s">
        <v>78</v>
      </c>
      <c r="B44" s="57">
        <v>0</v>
      </c>
      <c r="C44" s="57">
        <v>0</v>
      </c>
      <c r="D44" s="45" t="s">
        <v>79</v>
      </c>
      <c r="E44" s="57">
        <v>0</v>
      </c>
      <c r="F44" s="44">
        <v>0</v>
      </c>
    </row>
    <row r="45" spans="1:6" x14ac:dyDescent="0.25">
      <c r="A45" s="45" t="s">
        <v>80</v>
      </c>
      <c r="B45" s="57">
        <v>0</v>
      </c>
      <c r="C45" s="57">
        <v>0</v>
      </c>
      <c r="D45" s="45" t="s">
        <v>81</v>
      </c>
      <c r="E45" s="57">
        <v>0</v>
      </c>
      <c r="F45" s="44">
        <v>0</v>
      </c>
    </row>
    <row r="46" spans="1:6" x14ac:dyDescent="0.25">
      <c r="A46" s="42"/>
      <c r="B46" s="42"/>
      <c r="C46" s="42"/>
      <c r="D46" s="42"/>
      <c r="E46" s="46"/>
      <c r="F46" s="46"/>
    </row>
    <row r="47" spans="1:6" x14ac:dyDescent="0.25">
      <c r="A47" s="3" t="s">
        <v>82</v>
      </c>
      <c r="B47" s="12">
        <f>B9+B17+B25+B31+B38+B41+B37</f>
        <v>217365393.80000001</v>
      </c>
      <c r="C47" s="12">
        <f>C9+C17+C25+C31+C37+C41</f>
        <v>218925853.53</v>
      </c>
      <c r="D47" s="2" t="s">
        <v>83</v>
      </c>
      <c r="E47" s="4">
        <f>E9+E19+E23+E26+E27+E31+E38+E42</f>
        <v>45513097.149999991</v>
      </c>
      <c r="F47" s="4">
        <f>F9+F19+F23+F26+F27+F31+F38+F42</f>
        <v>52526048.679999992</v>
      </c>
    </row>
    <row r="48" spans="1:6" x14ac:dyDescent="0.25">
      <c r="A48" s="42"/>
      <c r="B48" s="42"/>
      <c r="C48" s="42"/>
      <c r="D48" s="42"/>
      <c r="E48" s="46"/>
      <c r="F48" s="46"/>
    </row>
    <row r="49" spans="1:6" x14ac:dyDescent="0.25">
      <c r="A49" s="2" t="s">
        <v>84</v>
      </c>
      <c r="B49" s="42"/>
      <c r="C49" s="42"/>
      <c r="D49" s="2" t="s">
        <v>85</v>
      </c>
      <c r="E49" s="46"/>
      <c r="F49" s="46"/>
    </row>
    <row r="50" spans="1:6" x14ac:dyDescent="0.25">
      <c r="A50" s="43" t="s">
        <v>86</v>
      </c>
      <c r="B50" s="57">
        <v>0</v>
      </c>
      <c r="C50" s="57">
        <v>0</v>
      </c>
      <c r="D50" s="43" t="s">
        <v>87</v>
      </c>
      <c r="E50" s="57">
        <v>0</v>
      </c>
      <c r="F50" s="44">
        <v>0</v>
      </c>
    </row>
    <row r="51" spans="1:6" x14ac:dyDescent="0.25">
      <c r="A51" s="43" t="s">
        <v>88</v>
      </c>
      <c r="B51" s="57">
        <v>0</v>
      </c>
      <c r="C51" s="57">
        <v>0</v>
      </c>
      <c r="D51" s="43" t="s">
        <v>89</v>
      </c>
      <c r="E51" s="57">
        <v>0</v>
      </c>
      <c r="F51" s="44">
        <v>0</v>
      </c>
    </row>
    <row r="52" spans="1:6" x14ac:dyDescent="0.25">
      <c r="A52" s="43" t="s">
        <v>90</v>
      </c>
      <c r="B52" s="57">
        <v>698614836.15999997</v>
      </c>
      <c r="C52" s="57">
        <v>709348569.73000002</v>
      </c>
      <c r="D52" s="43" t="s">
        <v>91</v>
      </c>
      <c r="E52" s="57">
        <v>0</v>
      </c>
      <c r="F52" s="44">
        <v>0</v>
      </c>
    </row>
    <row r="53" spans="1:6" x14ac:dyDescent="0.25">
      <c r="A53" s="43" t="s">
        <v>92</v>
      </c>
      <c r="B53" s="57">
        <v>98477409.879999995</v>
      </c>
      <c r="C53" s="57">
        <v>95436681.879999995</v>
      </c>
      <c r="D53" s="43" t="s">
        <v>93</v>
      </c>
      <c r="E53" s="57">
        <v>0</v>
      </c>
      <c r="F53" s="44">
        <v>0</v>
      </c>
    </row>
    <row r="54" spans="1:6" x14ac:dyDescent="0.25">
      <c r="A54" s="43" t="s">
        <v>94</v>
      </c>
      <c r="B54" s="57">
        <v>1182277.6299999999</v>
      </c>
      <c r="C54" s="57">
        <v>1182277.6299999999</v>
      </c>
      <c r="D54" s="43" t="s">
        <v>95</v>
      </c>
      <c r="E54" s="57">
        <v>0</v>
      </c>
      <c r="F54" s="44">
        <v>0</v>
      </c>
    </row>
    <row r="55" spans="1:6" x14ac:dyDescent="0.25">
      <c r="A55" s="43" t="s">
        <v>96</v>
      </c>
      <c r="B55" s="57">
        <v>-105054423.45999999</v>
      </c>
      <c r="C55" s="57">
        <v>-105054423.45999999</v>
      </c>
      <c r="D55" s="47" t="s">
        <v>97</v>
      </c>
      <c r="E55" s="57">
        <v>0</v>
      </c>
      <c r="F55" s="44">
        <v>0</v>
      </c>
    </row>
    <row r="56" spans="1:6" x14ac:dyDescent="0.25">
      <c r="A56" s="43" t="s">
        <v>98</v>
      </c>
      <c r="B56" s="57">
        <v>6471828.5499999998</v>
      </c>
      <c r="C56" s="57">
        <v>6471828.5499999998</v>
      </c>
      <c r="D56" s="42"/>
      <c r="E56" s="46"/>
      <c r="F56" s="46"/>
    </row>
    <row r="57" spans="1:6" x14ac:dyDescent="0.25">
      <c r="A57" s="43" t="s">
        <v>99</v>
      </c>
      <c r="B57" s="57">
        <v>0</v>
      </c>
      <c r="C57" s="57">
        <v>0</v>
      </c>
      <c r="D57" s="2" t="s">
        <v>100</v>
      </c>
      <c r="E57" s="4">
        <f>SUM(E50:E55)</f>
        <v>0</v>
      </c>
      <c r="F57" s="4">
        <f>SUM(F50:F55)</f>
        <v>0</v>
      </c>
    </row>
    <row r="58" spans="1:6" x14ac:dyDescent="0.25">
      <c r="A58" s="43" t="s">
        <v>101</v>
      </c>
      <c r="B58" s="57">
        <v>0</v>
      </c>
      <c r="C58" s="57">
        <v>0</v>
      </c>
      <c r="D58" s="42"/>
      <c r="E58" s="46"/>
      <c r="F58" s="46"/>
    </row>
    <row r="59" spans="1:6" x14ac:dyDescent="0.25">
      <c r="A59" s="42"/>
      <c r="B59" s="42"/>
      <c r="C59" s="42"/>
      <c r="D59" s="2" t="s">
        <v>102</v>
      </c>
      <c r="E59" s="4">
        <f>E47+E57</f>
        <v>45513097.149999991</v>
      </c>
      <c r="F59" s="4">
        <f>F47+F57</f>
        <v>52526048.679999992</v>
      </c>
    </row>
    <row r="60" spans="1:6" x14ac:dyDescent="0.25">
      <c r="A60" s="3" t="s">
        <v>103</v>
      </c>
      <c r="B60" s="159">
        <f>SUM(B50:B58)</f>
        <v>699691928.75999987</v>
      </c>
      <c r="C60" s="12">
        <f>SUM(C50:C58)</f>
        <v>707384934.32999992</v>
      </c>
      <c r="D60" s="42"/>
      <c r="E60" s="46"/>
      <c r="F60" s="46"/>
    </row>
    <row r="61" spans="1:6" x14ac:dyDescent="0.25">
      <c r="A61" s="42"/>
      <c r="B61" s="42"/>
      <c r="C61" s="42"/>
      <c r="D61" s="48" t="s">
        <v>104</v>
      </c>
      <c r="E61" s="46"/>
      <c r="F61" s="46"/>
    </row>
    <row r="62" spans="1:6" x14ac:dyDescent="0.25">
      <c r="A62" s="3" t="s">
        <v>105</v>
      </c>
      <c r="B62" s="159">
        <f>SUM(B47+B60)</f>
        <v>917057322.55999994</v>
      </c>
      <c r="C62" s="159">
        <f>SUM(C47+C60)</f>
        <v>926310787.8599999</v>
      </c>
      <c r="D62" s="42"/>
      <c r="E62" s="46"/>
      <c r="F62" s="46"/>
    </row>
    <row r="63" spans="1:6" x14ac:dyDescent="0.25">
      <c r="A63" s="42"/>
      <c r="B63" s="42"/>
      <c r="C63" s="42"/>
      <c r="D63" s="49" t="s">
        <v>106</v>
      </c>
      <c r="E63" s="44">
        <f>SUM(E64:E66)</f>
        <v>328201266.62</v>
      </c>
      <c r="F63" s="44">
        <f>SUM(F64:F66)</f>
        <v>328201266.62</v>
      </c>
    </row>
    <row r="64" spans="1:6" x14ac:dyDescent="0.25">
      <c r="A64" s="42"/>
      <c r="B64" s="42"/>
      <c r="C64" s="42"/>
      <c r="D64" s="43" t="s">
        <v>107</v>
      </c>
      <c r="E64" s="57">
        <v>19871384.77</v>
      </c>
      <c r="F64" s="44">
        <v>19871384.77</v>
      </c>
    </row>
    <row r="65" spans="1:6" x14ac:dyDescent="0.25">
      <c r="A65" s="42"/>
      <c r="B65" s="42"/>
      <c r="C65" s="42"/>
      <c r="D65" s="47" t="s">
        <v>108</v>
      </c>
      <c r="E65" s="57">
        <v>17016391.75</v>
      </c>
      <c r="F65" s="44">
        <v>17016391.75</v>
      </c>
    </row>
    <row r="66" spans="1:6" x14ac:dyDescent="0.25">
      <c r="A66" s="42"/>
      <c r="B66" s="42"/>
      <c r="C66" s="42"/>
      <c r="D66" s="43" t="s">
        <v>109</v>
      </c>
      <c r="E66" s="57">
        <v>291313490.10000002</v>
      </c>
      <c r="F66" s="44">
        <v>291313490.10000002</v>
      </c>
    </row>
    <row r="67" spans="1:6" x14ac:dyDescent="0.25">
      <c r="A67" s="42"/>
      <c r="B67" s="42"/>
      <c r="C67" s="42"/>
      <c r="D67" s="42"/>
      <c r="E67" s="46"/>
      <c r="F67" s="46"/>
    </row>
    <row r="68" spans="1:6" x14ac:dyDescent="0.25">
      <c r="A68" s="42"/>
      <c r="B68" s="42"/>
      <c r="C68" s="42"/>
      <c r="D68" s="49" t="s">
        <v>110</v>
      </c>
      <c r="E68" s="44">
        <f>SUM(E69:E73)</f>
        <v>543342958.78999996</v>
      </c>
      <c r="F68" s="44">
        <f>SUM(F69:F73)</f>
        <v>545583472.55999994</v>
      </c>
    </row>
    <row r="69" spans="1:6" x14ac:dyDescent="0.25">
      <c r="A69" s="50"/>
      <c r="B69" s="42"/>
      <c r="C69" s="42"/>
      <c r="D69" s="43" t="s">
        <v>111</v>
      </c>
      <c r="E69" s="57">
        <v>1558630.13</v>
      </c>
      <c r="F69" s="44">
        <v>51390512.600000001</v>
      </c>
    </row>
    <row r="70" spans="1:6" x14ac:dyDescent="0.25">
      <c r="A70" s="50"/>
      <c r="B70" s="42"/>
      <c r="C70" s="42"/>
      <c r="D70" s="43" t="s">
        <v>112</v>
      </c>
      <c r="E70" s="57">
        <v>541901509.99000001</v>
      </c>
      <c r="F70" s="44">
        <v>494310141.29000002</v>
      </c>
    </row>
    <row r="71" spans="1:6" x14ac:dyDescent="0.25">
      <c r="A71" s="50"/>
      <c r="B71" s="42"/>
      <c r="C71" s="42"/>
      <c r="D71" s="43" t="s">
        <v>113</v>
      </c>
      <c r="E71" s="57">
        <v>-117181.33</v>
      </c>
      <c r="F71" s="44">
        <v>-117181.33</v>
      </c>
    </row>
    <row r="72" spans="1:6" x14ac:dyDescent="0.25">
      <c r="A72" s="50"/>
      <c r="B72" s="42"/>
      <c r="C72" s="42"/>
      <c r="D72" s="43" t="s">
        <v>114</v>
      </c>
      <c r="E72" s="57">
        <v>0</v>
      </c>
      <c r="F72" s="44">
        <v>0</v>
      </c>
    </row>
    <row r="73" spans="1:6" x14ac:dyDescent="0.25">
      <c r="A73" s="50"/>
      <c r="B73" s="42"/>
      <c r="C73" s="42"/>
      <c r="D73" s="43" t="s">
        <v>115</v>
      </c>
      <c r="E73" s="57">
        <v>0</v>
      </c>
      <c r="F73" s="44">
        <v>0</v>
      </c>
    </row>
    <row r="74" spans="1:6" x14ac:dyDescent="0.25">
      <c r="A74" s="50"/>
      <c r="B74" s="42"/>
      <c r="C74" s="42"/>
      <c r="D74" s="42"/>
      <c r="E74" s="46"/>
      <c r="F74" s="46"/>
    </row>
    <row r="75" spans="1:6" x14ac:dyDescent="0.25">
      <c r="A75" s="50"/>
      <c r="B75" s="42"/>
      <c r="C75" s="42"/>
      <c r="D75" s="49" t="s">
        <v>116</v>
      </c>
      <c r="E75" s="44">
        <f>E76+E77</f>
        <v>0</v>
      </c>
      <c r="F75" s="44">
        <f>F76+F77</f>
        <v>0</v>
      </c>
    </row>
    <row r="76" spans="1:6" x14ac:dyDescent="0.25">
      <c r="A76" s="50"/>
      <c r="B76" s="42"/>
      <c r="C76" s="42"/>
      <c r="D76" s="43" t="s">
        <v>117</v>
      </c>
      <c r="E76" s="57">
        <v>0</v>
      </c>
      <c r="F76" s="44">
        <v>0</v>
      </c>
    </row>
    <row r="77" spans="1:6" x14ac:dyDescent="0.25">
      <c r="A77" s="50"/>
      <c r="B77" s="42"/>
      <c r="C77" s="42"/>
      <c r="D77" s="43" t="s">
        <v>118</v>
      </c>
      <c r="E77" s="57">
        <v>0</v>
      </c>
      <c r="F77" s="44">
        <v>0</v>
      </c>
    </row>
    <row r="78" spans="1:6" x14ac:dyDescent="0.25">
      <c r="A78" s="50"/>
      <c r="B78" s="42"/>
      <c r="C78" s="42"/>
      <c r="D78" s="42"/>
      <c r="E78" s="46"/>
      <c r="F78" s="46"/>
    </row>
    <row r="79" spans="1:6" x14ac:dyDescent="0.25">
      <c r="A79" s="50"/>
      <c r="B79" s="42"/>
      <c r="C79" s="42"/>
      <c r="D79" s="2" t="s">
        <v>119</v>
      </c>
      <c r="E79" s="4">
        <f>E63+E68+E75</f>
        <v>871544225.40999997</v>
      </c>
      <c r="F79" s="4">
        <f>F63+F68+F75</f>
        <v>873784739.17999995</v>
      </c>
    </row>
    <row r="80" spans="1:6" x14ac:dyDescent="0.25">
      <c r="A80" s="50"/>
      <c r="B80" s="42"/>
      <c r="C80" s="42"/>
      <c r="D80" s="42"/>
      <c r="E80" s="46"/>
      <c r="F80" s="46"/>
    </row>
    <row r="81" spans="1:6" x14ac:dyDescent="0.25">
      <c r="A81" s="50"/>
      <c r="B81" s="42"/>
      <c r="C81" s="42"/>
      <c r="D81" s="2" t="s">
        <v>120</v>
      </c>
      <c r="E81" s="4">
        <f>E59+E79</f>
        <v>917057322.55999994</v>
      </c>
      <c r="F81" s="4">
        <f>F59+F79</f>
        <v>926310787.8599999</v>
      </c>
    </row>
    <row r="82" spans="1:6" x14ac:dyDescent="0.25">
      <c r="A82" s="51"/>
      <c r="B82" s="52"/>
      <c r="C82" s="52"/>
      <c r="D82" s="52"/>
      <c r="E82" s="53"/>
      <c r="F82" s="53"/>
    </row>
  </sheetData>
  <mergeCells count="1">
    <mergeCell ref="A1:F1"/>
  </mergeCells>
  <dataValidations count="3">
    <dataValidation allowBlank="1" showInputMessage="1" showErrorMessage="1" prompt="31 de diciembre de 20XN-1 (e)" sqref="C6 F6" xr:uid="{00000000-0002-0000-0000-000000000000}"/>
    <dataValidation allowBlank="1" showInputMessage="1" showErrorMessage="1" prompt="20XN (d)" sqref="B6 E6" xr:uid="{00000000-0002-0000-0000-000001000000}"/>
    <dataValidation type="decimal" allowBlank="1" showInputMessage="1" showErrorMessage="1" sqref="E47:F47 E50:F81 E9:F45 B9:C62" xr:uid="{00000000-0002-0000-0000-000002000000}">
      <formula1>-1.79769313486231E+100</formula1>
      <formula2>1.79769313486231E+100</formula2>
    </dataValidation>
  </dataValidations>
  <pageMargins left="0.70866141732283472" right="0.70866141732283472" top="0.74803149606299213" bottom="0.74803149606299213" header="0.31496062992125984" footer="0.31496062992125984"/>
  <pageSetup paperSize="9" scale="39" orientation="landscape" horizontalDpi="1200" verticalDpi="1200" r:id="rId1"/>
  <ignoredErrors>
    <ignoredError sqref="E9:F9 E19:F19 E23:F23 E27:F27 E31:F31 E38:F38 E42:F42 E46:F49 E56:F63 E67:F68 E74:F75 E78:F8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37"/>
  <sheetViews>
    <sheetView showGridLines="0" topLeftCell="A13" zoomScale="75" zoomScaleNormal="70" workbookViewId="0">
      <selection sqref="A1:G37"/>
    </sheetView>
  </sheetViews>
  <sheetFormatPr baseColWidth="10" defaultColWidth="11.5703125" defaultRowHeight="15" x14ac:dyDescent="0.25"/>
  <cols>
    <col min="1" max="1" width="63" style="66" customWidth="1"/>
    <col min="2" max="3" width="16.42578125" style="66" customWidth="1"/>
    <col min="4" max="4" width="16.28515625" style="66" customWidth="1"/>
    <col min="5" max="5" width="17" style="66" customWidth="1"/>
    <col min="6" max="6" width="14.7109375" style="66" customWidth="1"/>
    <col min="7" max="7" width="15.5703125" style="66" customWidth="1"/>
    <col min="8" max="163" width="11.5703125" style="66"/>
    <col min="164" max="164" width="47.7109375" style="66" customWidth="1"/>
    <col min="165" max="166" width="16.42578125" style="66" customWidth="1"/>
    <col min="167" max="167" width="16.28515625" style="66" customWidth="1"/>
    <col min="168" max="168" width="17" style="66" customWidth="1"/>
    <col min="169" max="169" width="14.7109375" style="66" customWidth="1"/>
    <col min="170" max="170" width="15.5703125" style="66" customWidth="1"/>
    <col min="171" max="419" width="11.5703125" style="66"/>
    <col min="420" max="420" width="47.7109375" style="66" customWidth="1"/>
    <col min="421" max="422" width="16.42578125" style="66" customWidth="1"/>
    <col min="423" max="423" width="16.28515625" style="66" customWidth="1"/>
    <col min="424" max="424" width="17" style="66" customWidth="1"/>
    <col min="425" max="425" width="14.7109375" style="66" customWidth="1"/>
    <col min="426" max="426" width="15.5703125" style="66" customWidth="1"/>
    <col min="427" max="675" width="11.5703125" style="66"/>
    <col min="676" max="676" width="47.7109375" style="66" customWidth="1"/>
    <col min="677" max="678" width="16.42578125" style="66" customWidth="1"/>
    <col min="679" max="679" width="16.28515625" style="66" customWidth="1"/>
    <col min="680" max="680" width="17" style="66" customWidth="1"/>
    <col min="681" max="681" width="14.7109375" style="66" customWidth="1"/>
    <col min="682" max="682" width="15.5703125" style="66" customWidth="1"/>
    <col min="683" max="931" width="11.5703125" style="66"/>
    <col min="932" max="932" width="47.7109375" style="66" customWidth="1"/>
    <col min="933" max="934" width="16.42578125" style="66" customWidth="1"/>
    <col min="935" max="935" width="16.28515625" style="66" customWidth="1"/>
    <col min="936" max="936" width="17" style="66" customWidth="1"/>
    <col min="937" max="937" width="14.7109375" style="66" customWidth="1"/>
    <col min="938" max="938" width="15.5703125" style="66" customWidth="1"/>
    <col min="939" max="1187" width="11.5703125" style="66"/>
    <col min="1188" max="1188" width="47.7109375" style="66" customWidth="1"/>
    <col min="1189" max="1190" width="16.42578125" style="66" customWidth="1"/>
    <col min="1191" max="1191" width="16.28515625" style="66" customWidth="1"/>
    <col min="1192" max="1192" width="17" style="66" customWidth="1"/>
    <col min="1193" max="1193" width="14.7109375" style="66" customWidth="1"/>
    <col min="1194" max="1194" width="15.5703125" style="66" customWidth="1"/>
    <col min="1195" max="1443" width="11.5703125" style="66"/>
    <col min="1444" max="1444" width="47.7109375" style="66" customWidth="1"/>
    <col min="1445" max="1446" width="16.42578125" style="66" customWidth="1"/>
    <col min="1447" max="1447" width="16.28515625" style="66" customWidth="1"/>
    <col min="1448" max="1448" width="17" style="66" customWidth="1"/>
    <col min="1449" max="1449" width="14.7109375" style="66" customWidth="1"/>
    <col min="1450" max="1450" width="15.5703125" style="66" customWidth="1"/>
    <col min="1451" max="1699" width="11.5703125" style="66"/>
    <col min="1700" max="1700" width="47.7109375" style="66" customWidth="1"/>
    <col min="1701" max="1702" width="16.42578125" style="66" customWidth="1"/>
    <col min="1703" max="1703" width="16.28515625" style="66" customWidth="1"/>
    <col min="1704" max="1704" width="17" style="66" customWidth="1"/>
    <col min="1705" max="1705" width="14.7109375" style="66" customWidth="1"/>
    <col min="1706" max="1706" width="15.5703125" style="66" customWidth="1"/>
    <col min="1707" max="1955" width="11.5703125" style="66"/>
    <col min="1956" max="1956" width="47.7109375" style="66" customWidth="1"/>
    <col min="1957" max="1958" width="16.42578125" style="66" customWidth="1"/>
    <col min="1959" max="1959" width="16.28515625" style="66" customWidth="1"/>
    <col min="1960" max="1960" width="17" style="66" customWidth="1"/>
    <col min="1961" max="1961" width="14.7109375" style="66" customWidth="1"/>
    <col min="1962" max="1962" width="15.5703125" style="66" customWidth="1"/>
    <col min="1963" max="2211" width="11.5703125" style="66"/>
    <col min="2212" max="2212" width="47.7109375" style="66" customWidth="1"/>
    <col min="2213" max="2214" width="16.42578125" style="66" customWidth="1"/>
    <col min="2215" max="2215" width="16.28515625" style="66" customWidth="1"/>
    <col min="2216" max="2216" width="17" style="66" customWidth="1"/>
    <col min="2217" max="2217" width="14.7109375" style="66" customWidth="1"/>
    <col min="2218" max="2218" width="15.5703125" style="66" customWidth="1"/>
    <col min="2219" max="2467" width="11.5703125" style="66"/>
    <col min="2468" max="2468" width="47.7109375" style="66" customWidth="1"/>
    <col min="2469" max="2470" width="16.42578125" style="66" customWidth="1"/>
    <col min="2471" max="2471" width="16.28515625" style="66" customWidth="1"/>
    <col min="2472" max="2472" width="17" style="66" customWidth="1"/>
    <col min="2473" max="2473" width="14.7109375" style="66" customWidth="1"/>
    <col min="2474" max="2474" width="15.5703125" style="66" customWidth="1"/>
    <col min="2475" max="2723" width="11.5703125" style="66"/>
    <col min="2724" max="2724" width="47.7109375" style="66" customWidth="1"/>
    <col min="2725" max="2726" width="16.42578125" style="66" customWidth="1"/>
    <col min="2727" max="2727" width="16.28515625" style="66" customWidth="1"/>
    <col min="2728" max="2728" width="17" style="66" customWidth="1"/>
    <col min="2729" max="2729" width="14.7109375" style="66" customWidth="1"/>
    <col min="2730" max="2730" width="15.5703125" style="66" customWidth="1"/>
    <col min="2731" max="2979" width="11.5703125" style="66"/>
    <col min="2980" max="2980" width="47.7109375" style="66" customWidth="1"/>
    <col min="2981" max="2982" width="16.42578125" style="66" customWidth="1"/>
    <col min="2983" max="2983" width="16.28515625" style="66" customWidth="1"/>
    <col min="2984" max="2984" width="17" style="66" customWidth="1"/>
    <col min="2985" max="2985" width="14.7109375" style="66" customWidth="1"/>
    <col min="2986" max="2986" width="15.5703125" style="66" customWidth="1"/>
    <col min="2987" max="3235" width="11.5703125" style="66"/>
    <col min="3236" max="3236" width="47.7109375" style="66" customWidth="1"/>
    <col min="3237" max="3238" width="16.42578125" style="66" customWidth="1"/>
    <col min="3239" max="3239" width="16.28515625" style="66" customWidth="1"/>
    <col min="3240" max="3240" width="17" style="66" customWidth="1"/>
    <col min="3241" max="3241" width="14.7109375" style="66" customWidth="1"/>
    <col min="3242" max="3242" width="15.5703125" style="66" customWidth="1"/>
    <col min="3243" max="3491" width="11.5703125" style="66"/>
    <col min="3492" max="3492" width="47.7109375" style="66" customWidth="1"/>
    <col min="3493" max="3494" width="16.42578125" style="66" customWidth="1"/>
    <col min="3495" max="3495" width="16.28515625" style="66" customWidth="1"/>
    <col min="3496" max="3496" width="17" style="66" customWidth="1"/>
    <col min="3497" max="3497" width="14.7109375" style="66" customWidth="1"/>
    <col min="3498" max="3498" width="15.5703125" style="66" customWidth="1"/>
    <col min="3499" max="3747" width="11.5703125" style="66"/>
    <col min="3748" max="3748" width="47.7109375" style="66" customWidth="1"/>
    <col min="3749" max="3750" width="16.42578125" style="66" customWidth="1"/>
    <col min="3751" max="3751" width="16.28515625" style="66" customWidth="1"/>
    <col min="3752" max="3752" width="17" style="66" customWidth="1"/>
    <col min="3753" max="3753" width="14.7109375" style="66" customWidth="1"/>
    <col min="3754" max="3754" width="15.5703125" style="66" customWidth="1"/>
    <col min="3755" max="4003" width="11.5703125" style="66"/>
    <col min="4004" max="4004" width="47.7109375" style="66" customWidth="1"/>
    <col min="4005" max="4006" width="16.42578125" style="66" customWidth="1"/>
    <col min="4007" max="4007" width="16.28515625" style="66" customWidth="1"/>
    <col min="4008" max="4008" width="17" style="66" customWidth="1"/>
    <col min="4009" max="4009" width="14.7109375" style="66" customWidth="1"/>
    <col min="4010" max="4010" width="15.5703125" style="66" customWidth="1"/>
    <col min="4011" max="4259" width="11.5703125" style="66"/>
    <col min="4260" max="4260" width="47.7109375" style="66" customWidth="1"/>
    <col min="4261" max="4262" width="16.42578125" style="66" customWidth="1"/>
    <col min="4263" max="4263" width="16.28515625" style="66" customWidth="1"/>
    <col min="4264" max="4264" width="17" style="66" customWidth="1"/>
    <col min="4265" max="4265" width="14.7109375" style="66" customWidth="1"/>
    <col min="4266" max="4266" width="15.5703125" style="66" customWidth="1"/>
    <col min="4267" max="4515" width="11.5703125" style="66"/>
    <col min="4516" max="4516" width="47.7109375" style="66" customWidth="1"/>
    <col min="4517" max="4518" width="16.42578125" style="66" customWidth="1"/>
    <col min="4519" max="4519" width="16.28515625" style="66" customWidth="1"/>
    <col min="4520" max="4520" width="17" style="66" customWidth="1"/>
    <col min="4521" max="4521" width="14.7109375" style="66" customWidth="1"/>
    <col min="4522" max="4522" width="15.5703125" style="66" customWidth="1"/>
    <col min="4523" max="4771" width="11.5703125" style="66"/>
    <col min="4772" max="4772" width="47.7109375" style="66" customWidth="1"/>
    <col min="4773" max="4774" width="16.42578125" style="66" customWidth="1"/>
    <col min="4775" max="4775" width="16.28515625" style="66" customWidth="1"/>
    <col min="4776" max="4776" width="17" style="66" customWidth="1"/>
    <col min="4777" max="4777" width="14.7109375" style="66" customWidth="1"/>
    <col min="4778" max="4778" width="15.5703125" style="66" customWidth="1"/>
    <col min="4779" max="5027" width="11.5703125" style="66"/>
    <col min="5028" max="5028" width="47.7109375" style="66" customWidth="1"/>
    <col min="5029" max="5030" width="16.42578125" style="66" customWidth="1"/>
    <col min="5031" max="5031" width="16.28515625" style="66" customWidth="1"/>
    <col min="5032" max="5032" width="17" style="66" customWidth="1"/>
    <col min="5033" max="5033" width="14.7109375" style="66" customWidth="1"/>
    <col min="5034" max="5034" width="15.5703125" style="66" customWidth="1"/>
    <col min="5035" max="5283" width="11.5703125" style="66"/>
    <col min="5284" max="5284" width="47.7109375" style="66" customWidth="1"/>
    <col min="5285" max="5286" width="16.42578125" style="66" customWidth="1"/>
    <col min="5287" max="5287" width="16.28515625" style="66" customWidth="1"/>
    <col min="5288" max="5288" width="17" style="66" customWidth="1"/>
    <col min="5289" max="5289" width="14.7109375" style="66" customWidth="1"/>
    <col min="5290" max="5290" width="15.5703125" style="66" customWidth="1"/>
    <col min="5291" max="5539" width="11.5703125" style="66"/>
    <col min="5540" max="5540" width="47.7109375" style="66" customWidth="1"/>
    <col min="5541" max="5542" width="16.42578125" style="66" customWidth="1"/>
    <col min="5543" max="5543" width="16.28515625" style="66" customWidth="1"/>
    <col min="5544" max="5544" width="17" style="66" customWidth="1"/>
    <col min="5545" max="5545" width="14.7109375" style="66" customWidth="1"/>
    <col min="5546" max="5546" width="15.5703125" style="66" customWidth="1"/>
    <col min="5547" max="5795" width="11.5703125" style="66"/>
    <col min="5796" max="5796" width="47.7109375" style="66" customWidth="1"/>
    <col min="5797" max="5798" width="16.42578125" style="66" customWidth="1"/>
    <col min="5799" max="5799" width="16.28515625" style="66" customWidth="1"/>
    <col min="5800" max="5800" width="17" style="66" customWidth="1"/>
    <col min="5801" max="5801" width="14.7109375" style="66" customWidth="1"/>
    <col min="5802" max="5802" width="15.5703125" style="66" customWidth="1"/>
    <col min="5803" max="6051" width="11.5703125" style="66"/>
    <col min="6052" max="6052" width="47.7109375" style="66" customWidth="1"/>
    <col min="6053" max="6054" width="16.42578125" style="66" customWidth="1"/>
    <col min="6055" max="6055" width="16.28515625" style="66" customWidth="1"/>
    <col min="6056" max="6056" width="17" style="66" customWidth="1"/>
    <col min="6057" max="6057" width="14.7109375" style="66" customWidth="1"/>
    <col min="6058" max="6058" width="15.5703125" style="66" customWidth="1"/>
    <col min="6059" max="6307" width="11.5703125" style="66"/>
    <col min="6308" max="6308" width="47.7109375" style="66" customWidth="1"/>
    <col min="6309" max="6310" width="16.42578125" style="66" customWidth="1"/>
    <col min="6311" max="6311" width="16.28515625" style="66" customWidth="1"/>
    <col min="6312" max="6312" width="17" style="66" customWidth="1"/>
    <col min="6313" max="6313" width="14.7109375" style="66" customWidth="1"/>
    <col min="6314" max="6314" width="15.5703125" style="66" customWidth="1"/>
    <col min="6315" max="6563" width="11.5703125" style="66"/>
    <col min="6564" max="6564" width="47.7109375" style="66" customWidth="1"/>
    <col min="6565" max="6566" width="16.42578125" style="66" customWidth="1"/>
    <col min="6567" max="6567" width="16.28515625" style="66" customWidth="1"/>
    <col min="6568" max="6568" width="17" style="66" customWidth="1"/>
    <col min="6569" max="6569" width="14.7109375" style="66" customWidth="1"/>
    <col min="6570" max="6570" width="15.5703125" style="66" customWidth="1"/>
    <col min="6571" max="6819" width="11.5703125" style="66"/>
    <col min="6820" max="6820" width="47.7109375" style="66" customWidth="1"/>
    <col min="6821" max="6822" width="16.42578125" style="66" customWidth="1"/>
    <col min="6823" max="6823" width="16.28515625" style="66" customWidth="1"/>
    <col min="6824" max="6824" width="17" style="66" customWidth="1"/>
    <col min="6825" max="6825" width="14.7109375" style="66" customWidth="1"/>
    <col min="6826" max="6826" width="15.5703125" style="66" customWidth="1"/>
    <col min="6827" max="7075" width="11.5703125" style="66"/>
    <col min="7076" max="7076" width="47.7109375" style="66" customWidth="1"/>
    <col min="7077" max="7078" width="16.42578125" style="66" customWidth="1"/>
    <col min="7079" max="7079" width="16.28515625" style="66" customWidth="1"/>
    <col min="7080" max="7080" width="17" style="66" customWidth="1"/>
    <col min="7081" max="7081" width="14.7109375" style="66" customWidth="1"/>
    <col min="7082" max="7082" width="15.5703125" style="66" customWidth="1"/>
    <col min="7083" max="7331" width="11.5703125" style="66"/>
    <col min="7332" max="7332" width="47.7109375" style="66" customWidth="1"/>
    <col min="7333" max="7334" width="16.42578125" style="66" customWidth="1"/>
    <col min="7335" max="7335" width="16.28515625" style="66" customWidth="1"/>
    <col min="7336" max="7336" width="17" style="66" customWidth="1"/>
    <col min="7337" max="7337" width="14.7109375" style="66" customWidth="1"/>
    <col min="7338" max="7338" width="15.5703125" style="66" customWidth="1"/>
    <col min="7339" max="7587" width="11.5703125" style="66"/>
    <col min="7588" max="7588" width="47.7109375" style="66" customWidth="1"/>
    <col min="7589" max="7590" width="16.42578125" style="66" customWidth="1"/>
    <col min="7591" max="7591" width="16.28515625" style="66" customWidth="1"/>
    <col min="7592" max="7592" width="17" style="66" customWidth="1"/>
    <col min="7593" max="7593" width="14.7109375" style="66" customWidth="1"/>
    <col min="7594" max="7594" width="15.5703125" style="66" customWidth="1"/>
    <col min="7595" max="7843" width="11.5703125" style="66"/>
    <col min="7844" max="7844" width="47.7109375" style="66" customWidth="1"/>
    <col min="7845" max="7846" width="16.42578125" style="66" customWidth="1"/>
    <col min="7847" max="7847" width="16.28515625" style="66" customWidth="1"/>
    <col min="7848" max="7848" width="17" style="66" customWidth="1"/>
    <col min="7849" max="7849" width="14.7109375" style="66" customWidth="1"/>
    <col min="7850" max="7850" width="15.5703125" style="66" customWidth="1"/>
    <col min="7851" max="8099" width="11.5703125" style="66"/>
    <col min="8100" max="8100" width="47.7109375" style="66" customWidth="1"/>
    <col min="8101" max="8102" width="16.42578125" style="66" customWidth="1"/>
    <col min="8103" max="8103" width="16.28515625" style="66" customWidth="1"/>
    <col min="8104" max="8104" width="17" style="66" customWidth="1"/>
    <col min="8105" max="8105" width="14.7109375" style="66" customWidth="1"/>
    <col min="8106" max="8106" width="15.5703125" style="66" customWidth="1"/>
    <col min="8107" max="8355" width="11.5703125" style="66"/>
    <col min="8356" max="8356" width="47.7109375" style="66" customWidth="1"/>
    <col min="8357" max="8358" width="16.42578125" style="66" customWidth="1"/>
    <col min="8359" max="8359" width="16.28515625" style="66" customWidth="1"/>
    <col min="8360" max="8360" width="17" style="66" customWidth="1"/>
    <col min="8361" max="8361" width="14.7109375" style="66" customWidth="1"/>
    <col min="8362" max="8362" width="15.5703125" style="66" customWidth="1"/>
    <col min="8363" max="8611" width="11.5703125" style="66"/>
    <col min="8612" max="8612" width="47.7109375" style="66" customWidth="1"/>
    <col min="8613" max="8614" width="16.42578125" style="66" customWidth="1"/>
    <col min="8615" max="8615" width="16.28515625" style="66" customWidth="1"/>
    <col min="8616" max="8616" width="17" style="66" customWidth="1"/>
    <col min="8617" max="8617" width="14.7109375" style="66" customWidth="1"/>
    <col min="8618" max="8618" width="15.5703125" style="66" customWidth="1"/>
    <col min="8619" max="8867" width="11.5703125" style="66"/>
    <col min="8868" max="8868" width="47.7109375" style="66" customWidth="1"/>
    <col min="8869" max="8870" width="16.42578125" style="66" customWidth="1"/>
    <col min="8871" max="8871" width="16.28515625" style="66" customWidth="1"/>
    <col min="8872" max="8872" width="17" style="66" customWidth="1"/>
    <col min="8873" max="8873" width="14.7109375" style="66" customWidth="1"/>
    <col min="8874" max="8874" width="15.5703125" style="66" customWidth="1"/>
    <col min="8875" max="9123" width="11.5703125" style="66"/>
    <col min="9124" max="9124" width="47.7109375" style="66" customWidth="1"/>
    <col min="9125" max="9126" width="16.42578125" style="66" customWidth="1"/>
    <col min="9127" max="9127" width="16.28515625" style="66" customWidth="1"/>
    <col min="9128" max="9128" width="17" style="66" customWidth="1"/>
    <col min="9129" max="9129" width="14.7109375" style="66" customWidth="1"/>
    <col min="9130" max="9130" width="15.5703125" style="66" customWidth="1"/>
    <col min="9131" max="9379" width="11.5703125" style="66"/>
    <col min="9380" max="9380" width="47.7109375" style="66" customWidth="1"/>
    <col min="9381" max="9382" width="16.42578125" style="66" customWidth="1"/>
    <col min="9383" max="9383" width="16.28515625" style="66" customWidth="1"/>
    <col min="9384" max="9384" width="17" style="66" customWidth="1"/>
    <col min="9385" max="9385" width="14.7109375" style="66" customWidth="1"/>
    <col min="9386" max="9386" width="15.5703125" style="66" customWidth="1"/>
    <col min="9387" max="9635" width="11.5703125" style="66"/>
    <col min="9636" max="9636" width="47.7109375" style="66" customWidth="1"/>
    <col min="9637" max="9638" width="16.42578125" style="66" customWidth="1"/>
    <col min="9639" max="9639" width="16.28515625" style="66" customWidth="1"/>
    <col min="9640" max="9640" width="17" style="66" customWidth="1"/>
    <col min="9641" max="9641" width="14.7109375" style="66" customWidth="1"/>
    <col min="9642" max="9642" width="15.5703125" style="66" customWidth="1"/>
    <col min="9643" max="9891" width="11.5703125" style="66"/>
    <col min="9892" max="9892" width="47.7109375" style="66" customWidth="1"/>
    <col min="9893" max="9894" width="16.42578125" style="66" customWidth="1"/>
    <col min="9895" max="9895" width="16.28515625" style="66" customWidth="1"/>
    <col min="9896" max="9896" width="17" style="66" customWidth="1"/>
    <col min="9897" max="9897" width="14.7109375" style="66" customWidth="1"/>
    <col min="9898" max="9898" width="15.5703125" style="66" customWidth="1"/>
    <col min="9899" max="10147" width="11.5703125" style="66"/>
    <col min="10148" max="10148" width="47.7109375" style="66" customWidth="1"/>
    <col min="10149" max="10150" width="16.42578125" style="66" customWidth="1"/>
    <col min="10151" max="10151" width="16.28515625" style="66" customWidth="1"/>
    <col min="10152" max="10152" width="17" style="66" customWidth="1"/>
    <col min="10153" max="10153" width="14.7109375" style="66" customWidth="1"/>
    <col min="10154" max="10154" width="15.5703125" style="66" customWidth="1"/>
    <col min="10155" max="10403" width="11.5703125" style="66"/>
    <col min="10404" max="10404" width="47.7109375" style="66" customWidth="1"/>
    <col min="10405" max="10406" width="16.42578125" style="66" customWidth="1"/>
    <col min="10407" max="10407" width="16.28515625" style="66" customWidth="1"/>
    <col min="10408" max="10408" width="17" style="66" customWidth="1"/>
    <col min="10409" max="10409" width="14.7109375" style="66" customWidth="1"/>
    <col min="10410" max="10410" width="15.5703125" style="66" customWidth="1"/>
    <col min="10411" max="10659" width="11.5703125" style="66"/>
    <col min="10660" max="10660" width="47.7109375" style="66" customWidth="1"/>
    <col min="10661" max="10662" width="16.42578125" style="66" customWidth="1"/>
    <col min="10663" max="10663" width="16.28515625" style="66" customWidth="1"/>
    <col min="10664" max="10664" width="17" style="66" customWidth="1"/>
    <col min="10665" max="10665" width="14.7109375" style="66" customWidth="1"/>
    <col min="10666" max="10666" width="15.5703125" style="66" customWidth="1"/>
    <col min="10667" max="10915" width="11.5703125" style="66"/>
    <col min="10916" max="10916" width="47.7109375" style="66" customWidth="1"/>
    <col min="10917" max="10918" width="16.42578125" style="66" customWidth="1"/>
    <col min="10919" max="10919" width="16.28515625" style="66" customWidth="1"/>
    <col min="10920" max="10920" width="17" style="66" customWidth="1"/>
    <col min="10921" max="10921" width="14.7109375" style="66" customWidth="1"/>
    <col min="10922" max="10922" width="15.5703125" style="66" customWidth="1"/>
    <col min="10923" max="11171" width="11.5703125" style="66"/>
    <col min="11172" max="11172" width="47.7109375" style="66" customWidth="1"/>
    <col min="11173" max="11174" width="16.42578125" style="66" customWidth="1"/>
    <col min="11175" max="11175" width="16.28515625" style="66" customWidth="1"/>
    <col min="11176" max="11176" width="17" style="66" customWidth="1"/>
    <col min="11177" max="11177" width="14.7109375" style="66" customWidth="1"/>
    <col min="11178" max="11178" width="15.5703125" style="66" customWidth="1"/>
    <col min="11179" max="11427" width="11.5703125" style="66"/>
    <col min="11428" max="11428" width="47.7109375" style="66" customWidth="1"/>
    <col min="11429" max="11430" width="16.42578125" style="66" customWidth="1"/>
    <col min="11431" max="11431" width="16.28515625" style="66" customWidth="1"/>
    <col min="11432" max="11432" width="17" style="66" customWidth="1"/>
    <col min="11433" max="11433" width="14.7109375" style="66" customWidth="1"/>
    <col min="11434" max="11434" width="15.5703125" style="66" customWidth="1"/>
    <col min="11435" max="11683" width="11.5703125" style="66"/>
    <col min="11684" max="11684" width="47.7109375" style="66" customWidth="1"/>
    <col min="11685" max="11686" width="16.42578125" style="66" customWidth="1"/>
    <col min="11687" max="11687" width="16.28515625" style="66" customWidth="1"/>
    <col min="11688" max="11688" width="17" style="66" customWidth="1"/>
    <col min="11689" max="11689" width="14.7109375" style="66" customWidth="1"/>
    <col min="11690" max="11690" width="15.5703125" style="66" customWidth="1"/>
    <col min="11691" max="11939" width="11.5703125" style="66"/>
    <col min="11940" max="11940" width="47.7109375" style="66" customWidth="1"/>
    <col min="11941" max="11942" width="16.42578125" style="66" customWidth="1"/>
    <col min="11943" max="11943" width="16.28515625" style="66" customWidth="1"/>
    <col min="11944" max="11944" width="17" style="66" customWidth="1"/>
    <col min="11945" max="11945" width="14.7109375" style="66" customWidth="1"/>
    <col min="11946" max="11946" width="15.5703125" style="66" customWidth="1"/>
    <col min="11947" max="12195" width="11.5703125" style="66"/>
    <col min="12196" max="12196" width="47.7109375" style="66" customWidth="1"/>
    <col min="12197" max="12198" width="16.42578125" style="66" customWidth="1"/>
    <col min="12199" max="12199" width="16.28515625" style="66" customWidth="1"/>
    <col min="12200" max="12200" width="17" style="66" customWidth="1"/>
    <col min="12201" max="12201" width="14.7109375" style="66" customWidth="1"/>
    <col min="12202" max="12202" width="15.5703125" style="66" customWidth="1"/>
    <col min="12203" max="12451" width="11.5703125" style="66"/>
    <col min="12452" max="12452" width="47.7109375" style="66" customWidth="1"/>
    <col min="12453" max="12454" width="16.42578125" style="66" customWidth="1"/>
    <col min="12455" max="12455" width="16.28515625" style="66" customWidth="1"/>
    <col min="12456" max="12456" width="17" style="66" customWidth="1"/>
    <col min="12457" max="12457" width="14.7109375" style="66" customWidth="1"/>
    <col min="12458" max="12458" width="15.5703125" style="66" customWidth="1"/>
    <col min="12459" max="12707" width="11.5703125" style="66"/>
    <col min="12708" max="12708" width="47.7109375" style="66" customWidth="1"/>
    <col min="12709" max="12710" width="16.42578125" style="66" customWidth="1"/>
    <col min="12711" max="12711" width="16.28515625" style="66" customWidth="1"/>
    <col min="12712" max="12712" width="17" style="66" customWidth="1"/>
    <col min="12713" max="12713" width="14.7109375" style="66" customWidth="1"/>
    <col min="12714" max="12714" width="15.5703125" style="66" customWidth="1"/>
    <col min="12715" max="12963" width="11.5703125" style="66"/>
    <col min="12964" max="12964" width="47.7109375" style="66" customWidth="1"/>
    <col min="12965" max="12966" width="16.42578125" style="66" customWidth="1"/>
    <col min="12967" max="12967" width="16.28515625" style="66" customWidth="1"/>
    <col min="12968" max="12968" width="17" style="66" customWidth="1"/>
    <col min="12969" max="12969" width="14.7109375" style="66" customWidth="1"/>
    <col min="12970" max="12970" width="15.5703125" style="66" customWidth="1"/>
    <col min="12971" max="13219" width="11.5703125" style="66"/>
    <col min="13220" max="13220" width="47.7109375" style="66" customWidth="1"/>
    <col min="13221" max="13222" width="16.42578125" style="66" customWidth="1"/>
    <col min="13223" max="13223" width="16.28515625" style="66" customWidth="1"/>
    <col min="13224" max="13224" width="17" style="66" customWidth="1"/>
    <col min="13225" max="13225" width="14.7109375" style="66" customWidth="1"/>
    <col min="13226" max="13226" width="15.5703125" style="66" customWidth="1"/>
    <col min="13227" max="13475" width="11.5703125" style="66"/>
    <col min="13476" max="13476" width="47.7109375" style="66" customWidth="1"/>
    <col min="13477" max="13478" width="16.42578125" style="66" customWidth="1"/>
    <col min="13479" max="13479" width="16.28515625" style="66" customWidth="1"/>
    <col min="13480" max="13480" width="17" style="66" customWidth="1"/>
    <col min="13481" max="13481" width="14.7109375" style="66" customWidth="1"/>
    <col min="13482" max="13482" width="15.5703125" style="66" customWidth="1"/>
    <col min="13483" max="13731" width="11.5703125" style="66"/>
    <col min="13732" max="13732" width="47.7109375" style="66" customWidth="1"/>
    <col min="13733" max="13734" width="16.42578125" style="66" customWidth="1"/>
    <col min="13735" max="13735" width="16.28515625" style="66" customWidth="1"/>
    <col min="13736" max="13736" width="17" style="66" customWidth="1"/>
    <col min="13737" max="13737" width="14.7109375" style="66" customWidth="1"/>
    <col min="13738" max="13738" width="15.5703125" style="66" customWidth="1"/>
    <col min="13739" max="13987" width="11.5703125" style="66"/>
    <col min="13988" max="13988" width="47.7109375" style="66" customWidth="1"/>
    <col min="13989" max="13990" width="16.42578125" style="66" customWidth="1"/>
    <col min="13991" max="13991" width="16.28515625" style="66" customWidth="1"/>
    <col min="13992" max="13992" width="17" style="66" customWidth="1"/>
    <col min="13993" max="13993" width="14.7109375" style="66" customWidth="1"/>
    <col min="13994" max="13994" width="15.5703125" style="66" customWidth="1"/>
    <col min="13995" max="14243" width="11.5703125" style="66"/>
    <col min="14244" max="14244" width="47.7109375" style="66" customWidth="1"/>
    <col min="14245" max="14246" width="16.42578125" style="66" customWidth="1"/>
    <col min="14247" max="14247" width="16.28515625" style="66" customWidth="1"/>
    <col min="14248" max="14248" width="17" style="66" customWidth="1"/>
    <col min="14249" max="14249" width="14.7109375" style="66" customWidth="1"/>
    <col min="14250" max="14250" width="15.5703125" style="66" customWidth="1"/>
    <col min="14251" max="14499" width="11.5703125" style="66"/>
    <col min="14500" max="14500" width="47.7109375" style="66" customWidth="1"/>
    <col min="14501" max="14502" width="16.42578125" style="66" customWidth="1"/>
    <col min="14503" max="14503" width="16.28515625" style="66" customWidth="1"/>
    <col min="14504" max="14504" width="17" style="66" customWidth="1"/>
    <col min="14505" max="14505" width="14.7109375" style="66" customWidth="1"/>
    <col min="14506" max="14506" width="15.5703125" style="66" customWidth="1"/>
    <col min="14507" max="14755" width="11.5703125" style="66"/>
    <col min="14756" max="14756" width="47.7109375" style="66" customWidth="1"/>
    <col min="14757" max="14758" width="16.42578125" style="66" customWidth="1"/>
    <col min="14759" max="14759" width="16.28515625" style="66" customWidth="1"/>
    <col min="14760" max="14760" width="17" style="66" customWidth="1"/>
    <col min="14761" max="14761" width="14.7109375" style="66" customWidth="1"/>
    <col min="14762" max="14762" width="15.5703125" style="66" customWidth="1"/>
    <col min="14763" max="15011" width="11.5703125" style="66"/>
    <col min="15012" max="15012" width="47.7109375" style="66" customWidth="1"/>
    <col min="15013" max="15014" width="16.42578125" style="66" customWidth="1"/>
    <col min="15015" max="15015" width="16.28515625" style="66" customWidth="1"/>
    <col min="15016" max="15016" width="17" style="66" customWidth="1"/>
    <col min="15017" max="15017" width="14.7109375" style="66" customWidth="1"/>
    <col min="15018" max="15018" width="15.5703125" style="66" customWidth="1"/>
    <col min="15019" max="15267" width="11.5703125" style="66"/>
    <col min="15268" max="15268" width="47.7109375" style="66" customWidth="1"/>
    <col min="15269" max="15270" width="16.42578125" style="66" customWidth="1"/>
    <col min="15271" max="15271" width="16.28515625" style="66" customWidth="1"/>
    <col min="15272" max="15272" width="17" style="66" customWidth="1"/>
    <col min="15273" max="15273" width="14.7109375" style="66" customWidth="1"/>
    <col min="15274" max="15274" width="15.5703125" style="66" customWidth="1"/>
    <col min="15275" max="15523" width="11.5703125" style="66"/>
    <col min="15524" max="15524" width="47.7109375" style="66" customWidth="1"/>
    <col min="15525" max="15526" width="16.42578125" style="66" customWidth="1"/>
    <col min="15527" max="15527" width="16.28515625" style="66" customWidth="1"/>
    <col min="15528" max="15528" width="17" style="66" customWidth="1"/>
    <col min="15529" max="15529" width="14.7109375" style="66" customWidth="1"/>
    <col min="15530" max="15530" width="15.5703125" style="66" customWidth="1"/>
    <col min="15531" max="15779" width="11.5703125" style="66"/>
    <col min="15780" max="15780" width="47.7109375" style="66" customWidth="1"/>
    <col min="15781" max="15782" width="16.42578125" style="66" customWidth="1"/>
    <col min="15783" max="15783" width="16.28515625" style="66" customWidth="1"/>
    <col min="15784" max="15784" width="17" style="66" customWidth="1"/>
    <col min="15785" max="15785" width="14.7109375" style="66" customWidth="1"/>
    <col min="15786" max="15786" width="15.5703125" style="66" customWidth="1"/>
    <col min="15787" max="16035" width="11.5703125" style="66"/>
    <col min="16036" max="16036" width="47.7109375" style="66" customWidth="1"/>
    <col min="16037" max="16038" width="16.42578125" style="66" customWidth="1"/>
    <col min="16039" max="16039" width="16.28515625" style="66" customWidth="1"/>
    <col min="16040" max="16040" width="17" style="66" customWidth="1"/>
    <col min="16041" max="16041" width="14.7109375" style="66" customWidth="1"/>
    <col min="16042" max="16042" width="15.5703125" style="66" customWidth="1"/>
    <col min="16043" max="16384" width="11.5703125" style="66"/>
  </cols>
  <sheetData>
    <row r="1" spans="1:7" x14ac:dyDescent="0.25">
      <c r="A1" s="218" t="s">
        <v>419</v>
      </c>
      <c r="B1" s="218"/>
      <c r="C1" s="218"/>
      <c r="D1" s="218"/>
      <c r="E1" s="218"/>
      <c r="F1" s="218"/>
      <c r="G1" s="218"/>
    </row>
    <row r="2" spans="1:7" x14ac:dyDescent="0.25">
      <c r="A2" s="117" t="str">
        <f>'Formato 1'!A2</f>
        <v>MUNICIPIO DE ACAMBARO, GTO.</v>
      </c>
      <c r="B2" s="118"/>
      <c r="C2" s="118"/>
      <c r="D2" s="118"/>
      <c r="E2" s="118"/>
      <c r="F2" s="118"/>
      <c r="G2" s="119"/>
    </row>
    <row r="3" spans="1:7" x14ac:dyDescent="0.25">
      <c r="A3" s="120" t="s">
        <v>420</v>
      </c>
      <c r="B3" s="121"/>
      <c r="C3" s="121"/>
      <c r="D3" s="121"/>
      <c r="E3" s="121"/>
      <c r="F3" s="121"/>
      <c r="G3" s="122"/>
    </row>
    <row r="4" spans="1:7" x14ac:dyDescent="0.25">
      <c r="A4" s="120" t="s">
        <v>2</v>
      </c>
      <c r="B4" s="121"/>
      <c r="C4" s="121"/>
      <c r="D4" s="121"/>
      <c r="E4" s="121"/>
      <c r="F4" s="121"/>
      <c r="G4" s="122"/>
    </row>
    <row r="5" spans="1:7" x14ac:dyDescent="0.25">
      <c r="A5" s="120" t="s">
        <v>421</v>
      </c>
      <c r="B5" s="121"/>
      <c r="C5" s="121"/>
      <c r="D5" s="121"/>
      <c r="E5" s="121"/>
      <c r="F5" s="121"/>
      <c r="G5" s="122"/>
    </row>
    <row r="6" spans="1:7" ht="83.25" customHeight="1" x14ac:dyDescent="0.25">
      <c r="A6" s="26" t="s">
        <v>544</v>
      </c>
      <c r="B6" s="1" t="s">
        <v>543</v>
      </c>
      <c r="C6" s="38">
        <v>2025</v>
      </c>
      <c r="D6" s="38">
        <v>2026</v>
      </c>
      <c r="E6" s="38">
        <v>2027</v>
      </c>
      <c r="F6" s="38">
        <v>2028</v>
      </c>
      <c r="G6" s="38">
        <v>2029</v>
      </c>
    </row>
    <row r="7" spans="1:7" x14ac:dyDescent="0.25">
      <c r="A7" s="67" t="s">
        <v>423</v>
      </c>
      <c r="B7" s="33">
        <f>SUM(B8:B19)</f>
        <v>392081951.27999997</v>
      </c>
      <c r="C7" s="33">
        <f t="shared" ref="C7:G7" si="0">SUM(C8:C19)</f>
        <v>411686048.84399998</v>
      </c>
      <c r="D7" s="33">
        <f t="shared" si="0"/>
        <v>432270351.28620005</v>
      </c>
      <c r="E7" s="33">
        <f t="shared" si="0"/>
        <v>453883868.85051006</v>
      </c>
      <c r="F7" s="33">
        <f t="shared" si="0"/>
        <v>476578062.29303557</v>
      </c>
      <c r="G7" s="33">
        <f t="shared" si="0"/>
        <v>500406965.40768743</v>
      </c>
    </row>
    <row r="8" spans="1:7" x14ac:dyDescent="0.25">
      <c r="A8" s="60" t="s">
        <v>221</v>
      </c>
      <c r="B8" s="57">
        <v>57180626</v>
      </c>
      <c r="C8" s="57">
        <v>60039657.300000004</v>
      </c>
      <c r="D8" s="57">
        <v>63041640.165000007</v>
      </c>
      <c r="E8" s="57">
        <v>66193722.173250012</v>
      </c>
      <c r="F8" s="57">
        <v>69503408.281912521</v>
      </c>
      <c r="G8" s="57">
        <v>72978578.696008146</v>
      </c>
    </row>
    <row r="9" spans="1:7" x14ac:dyDescent="0.25">
      <c r="A9" s="60" t="s">
        <v>222</v>
      </c>
      <c r="B9" s="57">
        <v>0</v>
      </c>
      <c r="C9" s="57">
        <v>0</v>
      </c>
      <c r="D9" s="57">
        <v>0</v>
      </c>
      <c r="E9" s="57">
        <v>0</v>
      </c>
      <c r="F9" s="57">
        <v>0</v>
      </c>
      <c r="G9" s="57">
        <v>0</v>
      </c>
    </row>
    <row r="10" spans="1:7" x14ac:dyDescent="0.25">
      <c r="A10" s="60" t="s">
        <v>223</v>
      </c>
      <c r="B10" s="57">
        <v>8399301</v>
      </c>
      <c r="C10" s="57">
        <v>8819266.0500000007</v>
      </c>
      <c r="D10" s="57">
        <v>9260229.352500001</v>
      </c>
      <c r="E10" s="57">
        <v>9723240.8201250006</v>
      </c>
      <c r="F10" s="57">
        <v>10209402.861131251</v>
      </c>
      <c r="G10" s="57">
        <v>10719873.004187813</v>
      </c>
    </row>
    <row r="11" spans="1:7" x14ac:dyDescent="0.25">
      <c r="A11" s="60" t="s">
        <v>424</v>
      </c>
      <c r="B11" s="57">
        <v>9989370</v>
      </c>
      <c r="C11" s="57">
        <v>10488838.5</v>
      </c>
      <c r="D11" s="57">
        <v>11013280.425000001</v>
      </c>
      <c r="E11" s="57">
        <v>11563944.446250001</v>
      </c>
      <c r="F11" s="57">
        <v>12142141.668562502</v>
      </c>
      <c r="G11" s="57">
        <v>12749248.751990627</v>
      </c>
    </row>
    <row r="12" spans="1:7" x14ac:dyDescent="0.25">
      <c r="A12" s="60" t="s">
        <v>225</v>
      </c>
      <c r="B12" s="57">
        <v>11541274</v>
      </c>
      <c r="C12" s="57">
        <v>12118337.700000001</v>
      </c>
      <c r="D12" s="57">
        <v>12724254.585000001</v>
      </c>
      <c r="E12" s="57">
        <v>13360467.314250002</v>
      </c>
      <c r="F12" s="57">
        <v>14028490.679962503</v>
      </c>
      <c r="G12" s="57">
        <v>14729915.213960629</v>
      </c>
    </row>
    <row r="13" spans="1:7" x14ac:dyDescent="0.25">
      <c r="A13" s="60" t="s">
        <v>226</v>
      </c>
      <c r="B13" s="57">
        <v>3618421</v>
      </c>
      <c r="C13" s="57">
        <v>3799342.0500000003</v>
      </c>
      <c r="D13" s="57">
        <v>3989309.1525000003</v>
      </c>
      <c r="E13" s="57">
        <v>4188774.6101250006</v>
      </c>
      <c r="F13" s="57">
        <v>4398213.3406312512</v>
      </c>
      <c r="G13" s="57">
        <v>4618124.0076628141</v>
      </c>
    </row>
    <row r="14" spans="1:7" x14ac:dyDescent="0.25">
      <c r="A14" s="61" t="s">
        <v>425</v>
      </c>
      <c r="B14" s="57">
        <v>0</v>
      </c>
      <c r="C14" s="57">
        <v>0</v>
      </c>
      <c r="D14" s="57">
        <v>0</v>
      </c>
      <c r="E14" s="57">
        <v>0</v>
      </c>
      <c r="F14" s="57">
        <v>0</v>
      </c>
      <c r="G14" s="57">
        <v>0</v>
      </c>
    </row>
    <row r="15" spans="1:7" x14ac:dyDescent="0.25">
      <c r="A15" s="61" t="s">
        <v>426</v>
      </c>
      <c r="B15" s="57">
        <v>155344743</v>
      </c>
      <c r="C15" s="57">
        <v>163111980.15000001</v>
      </c>
      <c r="D15" s="57">
        <v>171267579.1575</v>
      </c>
      <c r="E15" s="57">
        <v>179830958.11537501</v>
      </c>
      <c r="F15" s="57">
        <v>188822506.02114376</v>
      </c>
      <c r="G15" s="57">
        <v>198263631.32220095</v>
      </c>
    </row>
    <row r="16" spans="1:7" x14ac:dyDescent="0.25">
      <c r="A16" s="62" t="s">
        <v>427</v>
      </c>
      <c r="B16" s="57">
        <v>1781520</v>
      </c>
      <c r="C16" s="57">
        <v>1870596</v>
      </c>
      <c r="D16" s="57">
        <v>1964125.8</v>
      </c>
      <c r="E16" s="57">
        <v>2062332.09</v>
      </c>
      <c r="F16" s="57">
        <v>2165448.6945000002</v>
      </c>
      <c r="G16" s="57">
        <v>2273721.1292250003</v>
      </c>
    </row>
    <row r="17" spans="1:7" x14ac:dyDescent="0.25">
      <c r="A17" s="60" t="s">
        <v>246</v>
      </c>
      <c r="B17" s="57">
        <v>24541140</v>
      </c>
      <c r="C17" s="57">
        <v>25768197</v>
      </c>
      <c r="D17" s="57">
        <v>27056606.850000001</v>
      </c>
      <c r="E17" s="57">
        <v>28409437.192500003</v>
      </c>
      <c r="F17" s="57">
        <v>29829909.052125003</v>
      </c>
      <c r="G17" s="57">
        <v>31321404.504731257</v>
      </c>
    </row>
    <row r="18" spans="1:7" x14ac:dyDescent="0.25">
      <c r="A18" s="60" t="s">
        <v>247</v>
      </c>
      <c r="B18" s="57">
        <v>0</v>
      </c>
      <c r="C18" s="57">
        <v>0</v>
      </c>
      <c r="D18" s="57">
        <v>0</v>
      </c>
      <c r="E18" s="57">
        <v>0</v>
      </c>
      <c r="F18" s="57">
        <v>0</v>
      </c>
      <c r="G18" s="57">
        <v>0</v>
      </c>
    </row>
    <row r="19" spans="1:7" x14ac:dyDescent="0.25">
      <c r="A19" s="60" t="s">
        <v>428</v>
      </c>
      <c r="B19" s="57">
        <v>119685556.28</v>
      </c>
      <c r="C19" s="57">
        <v>125669834.09400001</v>
      </c>
      <c r="D19" s="57">
        <v>131953325.79870002</v>
      </c>
      <c r="E19" s="57">
        <v>138550992.08863503</v>
      </c>
      <c r="F19" s="57">
        <v>145478541.69306678</v>
      </c>
      <c r="G19" s="57">
        <v>152752468.77772012</v>
      </c>
    </row>
    <row r="20" spans="1:7" x14ac:dyDescent="0.25">
      <c r="A20" s="57"/>
      <c r="B20" s="57"/>
      <c r="C20" s="57"/>
      <c r="D20" s="57"/>
      <c r="E20" s="57"/>
      <c r="F20" s="57"/>
      <c r="G20" s="57"/>
    </row>
    <row r="21" spans="1:7" x14ac:dyDescent="0.25">
      <c r="A21" s="63" t="s">
        <v>429</v>
      </c>
      <c r="B21" s="12">
        <f>SUM(B22:B26)</f>
        <v>163236221</v>
      </c>
      <c r="C21" s="12">
        <f t="shared" ref="C21:G21" si="1">SUM(C22:C26)</f>
        <v>171398032.05000001</v>
      </c>
      <c r="D21" s="12">
        <f t="shared" si="1"/>
        <v>179967933.65250003</v>
      </c>
      <c r="E21" s="12">
        <f t="shared" si="1"/>
        <v>188966330.33512503</v>
      </c>
      <c r="F21" s="12">
        <f t="shared" si="1"/>
        <v>198414646.8518813</v>
      </c>
      <c r="G21" s="12">
        <f t="shared" si="1"/>
        <v>208335379.19447538</v>
      </c>
    </row>
    <row r="22" spans="1:7" x14ac:dyDescent="0.25">
      <c r="A22" s="60" t="s">
        <v>430</v>
      </c>
      <c r="B22" s="57">
        <v>163236221</v>
      </c>
      <c r="C22" s="57">
        <v>171398032.05000001</v>
      </c>
      <c r="D22" s="57">
        <v>179967933.65250003</v>
      </c>
      <c r="E22" s="57">
        <v>188966330.33512503</v>
      </c>
      <c r="F22" s="57">
        <v>198414646.8518813</v>
      </c>
      <c r="G22" s="57">
        <v>208335379.19447538</v>
      </c>
    </row>
    <row r="23" spans="1:7" x14ac:dyDescent="0.25">
      <c r="A23" s="60" t="s">
        <v>431</v>
      </c>
      <c r="B23" s="57">
        <v>0</v>
      </c>
      <c r="C23" s="57">
        <v>0</v>
      </c>
      <c r="D23" s="57">
        <v>0</v>
      </c>
      <c r="E23" s="57">
        <v>0</v>
      </c>
      <c r="F23" s="57">
        <v>0</v>
      </c>
      <c r="G23" s="57">
        <v>0</v>
      </c>
    </row>
    <row r="24" spans="1:7" x14ac:dyDescent="0.25">
      <c r="A24" s="60" t="s">
        <v>432</v>
      </c>
      <c r="B24" s="57">
        <v>0</v>
      </c>
      <c r="C24" s="57">
        <v>0</v>
      </c>
      <c r="D24" s="57">
        <v>0</v>
      </c>
      <c r="E24" s="57">
        <v>0</v>
      </c>
      <c r="F24" s="57">
        <v>0</v>
      </c>
      <c r="G24" s="57">
        <v>0</v>
      </c>
    </row>
    <row r="25" spans="1:7" ht="30" x14ac:dyDescent="0.25">
      <c r="A25" s="61" t="s">
        <v>272</v>
      </c>
      <c r="B25" s="57">
        <v>0</v>
      </c>
      <c r="C25" s="57">
        <v>0</v>
      </c>
      <c r="D25" s="57">
        <v>0</v>
      </c>
      <c r="E25" s="57">
        <v>0</v>
      </c>
      <c r="F25" s="57">
        <v>0</v>
      </c>
      <c r="G25" s="57">
        <v>0</v>
      </c>
    </row>
    <row r="26" spans="1:7" x14ac:dyDescent="0.25">
      <c r="A26" s="60" t="s">
        <v>273</v>
      </c>
      <c r="B26" s="57">
        <v>0</v>
      </c>
      <c r="C26" s="57">
        <v>0</v>
      </c>
      <c r="D26" s="57">
        <v>0</v>
      </c>
      <c r="E26" s="57">
        <v>0</v>
      </c>
      <c r="F26" s="57">
        <v>0</v>
      </c>
      <c r="G26" s="57">
        <v>0</v>
      </c>
    </row>
    <row r="27" spans="1:7" x14ac:dyDescent="0.25">
      <c r="A27" s="57"/>
      <c r="B27" s="57"/>
      <c r="C27" s="57"/>
      <c r="D27" s="57"/>
      <c r="E27" s="57"/>
      <c r="F27" s="57"/>
      <c r="G27" s="57"/>
    </row>
    <row r="28" spans="1:7" x14ac:dyDescent="0.25">
      <c r="A28" s="63" t="s">
        <v>433</v>
      </c>
      <c r="B28" s="12">
        <f>B29</f>
        <v>0</v>
      </c>
      <c r="C28" s="12">
        <f t="shared" ref="C28:G28" si="2">C29</f>
        <v>0</v>
      </c>
      <c r="D28" s="12">
        <f t="shared" si="2"/>
        <v>0</v>
      </c>
      <c r="E28" s="12">
        <f t="shared" si="2"/>
        <v>0</v>
      </c>
      <c r="F28" s="12">
        <f t="shared" si="2"/>
        <v>0</v>
      </c>
      <c r="G28" s="12">
        <f t="shared" si="2"/>
        <v>0</v>
      </c>
    </row>
    <row r="29" spans="1:7" x14ac:dyDescent="0.25">
      <c r="A29" s="60" t="s">
        <v>276</v>
      </c>
      <c r="B29" s="57">
        <v>0</v>
      </c>
      <c r="C29" s="57">
        <v>0</v>
      </c>
      <c r="D29" s="57">
        <v>0</v>
      </c>
      <c r="E29" s="57">
        <v>0</v>
      </c>
      <c r="F29" s="57">
        <v>0</v>
      </c>
      <c r="G29" s="57">
        <v>0</v>
      </c>
    </row>
    <row r="30" spans="1:7" x14ac:dyDescent="0.25">
      <c r="A30" s="57"/>
      <c r="B30" s="57"/>
      <c r="C30" s="57"/>
      <c r="D30" s="57"/>
      <c r="E30" s="57"/>
      <c r="F30" s="57"/>
      <c r="G30" s="57"/>
    </row>
    <row r="31" spans="1:7" x14ac:dyDescent="0.25">
      <c r="A31" s="68" t="s">
        <v>434</v>
      </c>
      <c r="B31" s="12">
        <f>B28+B21+B7</f>
        <v>555318172.27999997</v>
      </c>
      <c r="C31" s="12">
        <f t="shared" ref="C31:F31" si="3">C28+C21+C7</f>
        <v>583084080.89400005</v>
      </c>
      <c r="D31" s="12">
        <f t="shared" si="3"/>
        <v>612238284.93870008</v>
      </c>
      <c r="E31" s="12">
        <f t="shared" si="3"/>
        <v>642850199.18563509</v>
      </c>
      <c r="F31" s="12">
        <f t="shared" si="3"/>
        <v>674992709.14491689</v>
      </c>
      <c r="G31" s="12">
        <f>G28+G21+G7</f>
        <v>708742344.60216284</v>
      </c>
    </row>
    <row r="32" spans="1:7" x14ac:dyDescent="0.25">
      <c r="A32" s="57"/>
      <c r="B32" s="57"/>
      <c r="C32" s="57"/>
      <c r="D32" s="57"/>
      <c r="E32" s="57"/>
      <c r="F32" s="57"/>
      <c r="G32" s="57"/>
    </row>
    <row r="33" spans="1:7" x14ac:dyDescent="0.25">
      <c r="A33" s="63" t="s">
        <v>278</v>
      </c>
      <c r="B33" s="12"/>
      <c r="C33" s="12"/>
      <c r="D33" s="12"/>
      <c r="E33" s="12"/>
      <c r="F33" s="12"/>
      <c r="G33" s="12"/>
    </row>
    <row r="34" spans="1:7" ht="45" customHeight="1" x14ac:dyDescent="0.25">
      <c r="A34" s="69" t="s">
        <v>435</v>
      </c>
      <c r="B34" s="57">
        <v>0</v>
      </c>
      <c r="C34" s="57">
        <v>0</v>
      </c>
      <c r="D34" s="57">
        <v>0</v>
      </c>
      <c r="E34" s="57">
        <v>0</v>
      </c>
      <c r="F34" s="57">
        <v>0</v>
      </c>
      <c r="G34" s="57">
        <v>0</v>
      </c>
    </row>
    <row r="35" spans="1:7" ht="45" customHeight="1" x14ac:dyDescent="0.25">
      <c r="A35" s="69" t="s">
        <v>280</v>
      </c>
      <c r="B35" s="57">
        <v>0</v>
      </c>
      <c r="C35" s="57">
        <v>0</v>
      </c>
      <c r="D35" s="57">
        <v>0</v>
      </c>
      <c r="E35" s="57">
        <v>0</v>
      </c>
      <c r="F35" s="57">
        <v>0</v>
      </c>
      <c r="G35" s="57">
        <v>0</v>
      </c>
    </row>
    <row r="36" spans="1:7" x14ac:dyDescent="0.25">
      <c r="A36" s="63" t="s">
        <v>436</v>
      </c>
      <c r="B36" s="12">
        <f>B35+B34</f>
        <v>0</v>
      </c>
      <c r="C36" s="12">
        <f t="shared" ref="C36:F36" si="4">C35+C34</f>
        <v>0</v>
      </c>
      <c r="D36" s="12">
        <f t="shared" si="4"/>
        <v>0</v>
      </c>
      <c r="E36" s="12">
        <f t="shared" si="4"/>
        <v>0</v>
      </c>
      <c r="F36" s="12">
        <f t="shared" si="4"/>
        <v>0</v>
      </c>
      <c r="G36" s="12">
        <f>G35+G34</f>
        <v>0</v>
      </c>
    </row>
    <row r="37" spans="1:7" x14ac:dyDescent="0.25">
      <c r="A37" s="70"/>
      <c r="B37" s="65"/>
      <c r="C37" s="65"/>
      <c r="D37" s="65"/>
      <c r="E37" s="65"/>
      <c r="F37" s="65"/>
      <c r="G37" s="65"/>
    </row>
  </sheetData>
  <mergeCells count="1">
    <mergeCell ref="A1:G1"/>
  </mergeCells>
  <dataValidations count="2">
    <dataValidation allowBlank="1" showInputMessage="1" showErrorMessage="1" prompt="Año 1 (d)" sqref="WRV983045:WRZ983046 C65541:G65542 FJ65541:FN65542 PF65541:PJ65542 ZB65541:ZF65542 AIX65541:AJB65542 AST65541:ASX65542 BCP65541:BCT65542 BML65541:BMP65542 BWH65541:BWL65542 CGD65541:CGH65542 CPZ65541:CQD65542 CZV65541:CZZ65542 DJR65541:DJV65542 DTN65541:DTR65542 EDJ65541:EDN65542 ENF65541:ENJ65542 EXB65541:EXF65542 FGX65541:FHB65542 FQT65541:FQX65542 GAP65541:GAT65542 GKL65541:GKP65542 GUH65541:GUL65542 HED65541:HEH65542 HNZ65541:HOD65542 HXV65541:HXZ65542 IHR65541:IHV65542 IRN65541:IRR65542 JBJ65541:JBN65542 JLF65541:JLJ65542 JVB65541:JVF65542 KEX65541:KFB65542 KOT65541:KOX65542 KYP65541:KYT65542 LIL65541:LIP65542 LSH65541:LSL65542 MCD65541:MCH65542 MLZ65541:MMD65542 MVV65541:MVZ65542 NFR65541:NFV65542 NPN65541:NPR65542 NZJ65541:NZN65542 OJF65541:OJJ65542 OTB65541:OTF65542 PCX65541:PDB65542 PMT65541:PMX65542 PWP65541:PWT65542 QGL65541:QGP65542 QQH65541:QQL65542 RAD65541:RAH65542 RJZ65541:RKD65542 RTV65541:RTZ65542 SDR65541:SDV65542 SNN65541:SNR65542 SXJ65541:SXN65542 THF65541:THJ65542 TRB65541:TRF65542 UAX65541:UBB65542 UKT65541:UKX65542 UUP65541:UUT65542 VEL65541:VEP65542 VOH65541:VOL65542 VYD65541:VYH65542 WHZ65541:WID65542 WRV65541:WRZ65542 C131077:G131078 FJ131077:FN131078 PF131077:PJ131078 ZB131077:ZF131078 AIX131077:AJB131078 AST131077:ASX131078 BCP131077:BCT131078 BML131077:BMP131078 BWH131077:BWL131078 CGD131077:CGH131078 CPZ131077:CQD131078 CZV131077:CZZ131078 DJR131077:DJV131078 DTN131077:DTR131078 EDJ131077:EDN131078 ENF131077:ENJ131078 EXB131077:EXF131078 FGX131077:FHB131078 FQT131077:FQX131078 GAP131077:GAT131078 GKL131077:GKP131078 GUH131077:GUL131078 HED131077:HEH131078 HNZ131077:HOD131078 HXV131077:HXZ131078 IHR131077:IHV131078 IRN131077:IRR131078 JBJ131077:JBN131078 JLF131077:JLJ131078 JVB131077:JVF131078 KEX131077:KFB131078 KOT131077:KOX131078 KYP131077:KYT131078 LIL131077:LIP131078 LSH131077:LSL131078 MCD131077:MCH131078 MLZ131077:MMD131078 MVV131077:MVZ131078 NFR131077:NFV131078 NPN131077:NPR131078 NZJ131077:NZN131078 OJF131077:OJJ131078 OTB131077:OTF131078 PCX131077:PDB131078 PMT131077:PMX131078 PWP131077:PWT131078 QGL131077:QGP131078 QQH131077:QQL131078 RAD131077:RAH131078 RJZ131077:RKD131078 RTV131077:RTZ131078 SDR131077:SDV131078 SNN131077:SNR131078 SXJ131077:SXN131078 THF131077:THJ131078 TRB131077:TRF131078 UAX131077:UBB131078 UKT131077:UKX131078 UUP131077:UUT131078 VEL131077:VEP131078 VOH131077:VOL131078 VYD131077:VYH131078 WHZ131077:WID131078 WRV131077:WRZ131078 C196613:G196614 FJ196613:FN196614 PF196613:PJ196614 ZB196613:ZF196614 AIX196613:AJB196614 AST196613:ASX196614 BCP196613:BCT196614 BML196613:BMP196614 BWH196613:BWL196614 CGD196613:CGH196614 CPZ196613:CQD196614 CZV196613:CZZ196614 DJR196613:DJV196614 DTN196613:DTR196614 EDJ196613:EDN196614 ENF196613:ENJ196614 EXB196613:EXF196614 FGX196613:FHB196614 FQT196613:FQX196614 GAP196613:GAT196614 GKL196613:GKP196614 GUH196613:GUL196614 HED196613:HEH196614 HNZ196613:HOD196614 HXV196613:HXZ196614 IHR196613:IHV196614 IRN196613:IRR196614 JBJ196613:JBN196614 JLF196613:JLJ196614 JVB196613:JVF196614 KEX196613:KFB196614 KOT196613:KOX196614 KYP196613:KYT196614 LIL196613:LIP196614 LSH196613:LSL196614 MCD196613:MCH196614 MLZ196613:MMD196614 MVV196613:MVZ196614 NFR196613:NFV196614 NPN196613:NPR196614 NZJ196613:NZN196614 OJF196613:OJJ196614 OTB196613:OTF196614 PCX196613:PDB196614 PMT196613:PMX196614 PWP196613:PWT196614 QGL196613:QGP196614 QQH196613:QQL196614 RAD196613:RAH196614 RJZ196613:RKD196614 RTV196613:RTZ196614 SDR196613:SDV196614 SNN196613:SNR196614 SXJ196613:SXN196614 THF196613:THJ196614 TRB196613:TRF196614 UAX196613:UBB196614 UKT196613:UKX196614 UUP196613:UUT196614 VEL196613:VEP196614 VOH196613:VOL196614 VYD196613:VYH196614 WHZ196613:WID196614 WRV196613:WRZ196614 C262149:G262150 FJ262149:FN262150 PF262149:PJ262150 ZB262149:ZF262150 AIX262149:AJB262150 AST262149:ASX262150 BCP262149:BCT262150 BML262149:BMP262150 BWH262149:BWL262150 CGD262149:CGH262150 CPZ262149:CQD262150 CZV262149:CZZ262150 DJR262149:DJV262150 DTN262149:DTR262150 EDJ262149:EDN262150 ENF262149:ENJ262150 EXB262149:EXF262150 FGX262149:FHB262150 FQT262149:FQX262150 GAP262149:GAT262150 GKL262149:GKP262150 GUH262149:GUL262150 HED262149:HEH262150 HNZ262149:HOD262150 HXV262149:HXZ262150 IHR262149:IHV262150 IRN262149:IRR262150 JBJ262149:JBN262150 JLF262149:JLJ262150 JVB262149:JVF262150 KEX262149:KFB262150 KOT262149:KOX262150 KYP262149:KYT262150 LIL262149:LIP262150 LSH262149:LSL262150 MCD262149:MCH262150 MLZ262149:MMD262150 MVV262149:MVZ262150 NFR262149:NFV262150 NPN262149:NPR262150 NZJ262149:NZN262150 OJF262149:OJJ262150 OTB262149:OTF262150 PCX262149:PDB262150 PMT262149:PMX262150 PWP262149:PWT262150 QGL262149:QGP262150 QQH262149:QQL262150 RAD262149:RAH262150 RJZ262149:RKD262150 RTV262149:RTZ262150 SDR262149:SDV262150 SNN262149:SNR262150 SXJ262149:SXN262150 THF262149:THJ262150 TRB262149:TRF262150 UAX262149:UBB262150 UKT262149:UKX262150 UUP262149:UUT262150 VEL262149:VEP262150 VOH262149:VOL262150 VYD262149:VYH262150 WHZ262149:WID262150 WRV262149:WRZ262150 C327685:G327686 FJ327685:FN327686 PF327685:PJ327686 ZB327685:ZF327686 AIX327685:AJB327686 AST327685:ASX327686 BCP327685:BCT327686 BML327685:BMP327686 BWH327685:BWL327686 CGD327685:CGH327686 CPZ327685:CQD327686 CZV327685:CZZ327686 DJR327685:DJV327686 DTN327685:DTR327686 EDJ327685:EDN327686 ENF327685:ENJ327686 EXB327685:EXF327686 FGX327685:FHB327686 FQT327685:FQX327686 GAP327685:GAT327686 GKL327685:GKP327686 GUH327685:GUL327686 HED327685:HEH327686 HNZ327685:HOD327686 HXV327685:HXZ327686 IHR327685:IHV327686 IRN327685:IRR327686 JBJ327685:JBN327686 JLF327685:JLJ327686 JVB327685:JVF327686 KEX327685:KFB327686 KOT327685:KOX327686 KYP327685:KYT327686 LIL327685:LIP327686 LSH327685:LSL327686 MCD327685:MCH327686 MLZ327685:MMD327686 MVV327685:MVZ327686 NFR327685:NFV327686 NPN327685:NPR327686 NZJ327685:NZN327686 OJF327685:OJJ327686 OTB327685:OTF327686 PCX327685:PDB327686 PMT327685:PMX327686 PWP327685:PWT327686 QGL327685:QGP327686 QQH327685:QQL327686 RAD327685:RAH327686 RJZ327685:RKD327686 RTV327685:RTZ327686 SDR327685:SDV327686 SNN327685:SNR327686 SXJ327685:SXN327686 THF327685:THJ327686 TRB327685:TRF327686 UAX327685:UBB327686 UKT327685:UKX327686 UUP327685:UUT327686 VEL327685:VEP327686 VOH327685:VOL327686 VYD327685:VYH327686 WHZ327685:WID327686 WRV327685:WRZ327686 C393221:G393222 FJ393221:FN393222 PF393221:PJ393222 ZB393221:ZF393222 AIX393221:AJB393222 AST393221:ASX393222 BCP393221:BCT393222 BML393221:BMP393222 BWH393221:BWL393222 CGD393221:CGH393222 CPZ393221:CQD393222 CZV393221:CZZ393222 DJR393221:DJV393222 DTN393221:DTR393222 EDJ393221:EDN393222 ENF393221:ENJ393222 EXB393221:EXF393222 FGX393221:FHB393222 FQT393221:FQX393222 GAP393221:GAT393222 GKL393221:GKP393222 GUH393221:GUL393222 HED393221:HEH393222 HNZ393221:HOD393222 HXV393221:HXZ393222 IHR393221:IHV393222 IRN393221:IRR393222 JBJ393221:JBN393222 JLF393221:JLJ393222 JVB393221:JVF393222 KEX393221:KFB393222 KOT393221:KOX393222 KYP393221:KYT393222 LIL393221:LIP393222 LSH393221:LSL393222 MCD393221:MCH393222 MLZ393221:MMD393222 MVV393221:MVZ393222 NFR393221:NFV393222 NPN393221:NPR393222 NZJ393221:NZN393222 OJF393221:OJJ393222 OTB393221:OTF393222 PCX393221:PDB393222 PMT393221:PMX393222 PWP393221:PWT393222 QGL393221:QGP393222 QQH393221:QQL393222 RAD393221:RAH393222 RJZ393221:RKD393222 RTV393221:RTZ393222 SDR393221:SDV393222 SNN393221:SNR393222 SXJ393221:SXN393222 THF393221:THJ393222 TRB393221:TRF393222 UAX393221:UBB393222 UKT393221:UKX393222 UUP393221:UUT393222 VEL393221:VEP393222 VOH393221:VOL393222 VYD393221:VYH393222 WHZ393221:WID393222 WRV393221:WRZ393222 C458757:G458758 FJ458757:FN458758 PF458757:PJ458758 ZB458757:ZF458758 AIX458757:AJB458758 AST458757:ASX458758 BCP458757:BCT458758 BML458757:BMP458758 BWH458757:BWL458758 CGD458757:CGH458758 CPZ458757:CQD458758 CZV458757:CZZ458758 DJR458757:DJV458758 DTN458757:DTR458758 EDJ458757:EDN458758 ENF458757:ENJ458758 EXB458757:EXF458758 FGX458757:FHB458758 FQT458757:FQX458758 GAP458757:GAT458758 GKL458757:GKP458758 GUH458757:GUL458758 HED458757:HEH458758 HNZ458757:HOD458758 HXV458757:HXZ458758 IHR458757:IHV458758 IRN458757:IRR458758 JBJ458757:JBN458758 JLF458757:JLJ458758 JVB458757:JVF458758 KEX458757:KFB458758 KOT458757:KOX458758 KYP458757:KYT458758 LIL458757:LIP458758 LSH458757:LSL458758 MCD458757:MCH458758 MLZ458757:MMD458758 MVV458757:MVZ458758 NFR458757:NFV458758 NPN458757:NPR458758 NZJ458757:NZN458758 OJF458757:OJJ458758 OTB458757:OTF458758 PCX458757:PDB458758 PMT458757:PMX458758 PWP458757:PWT458758 QGL458757:QGP458758 QQH458757:QQL458758 RAD458757:RAH458758 RJZ458757:RKD458758 RTV458757:RTZ458758 SDR458757:SDV458758 SNN458757:SNR458758 SXJ458757:SXN458758 THF458757:THJ458758 TRB458757:TRF458758 UAX458757:UBB458758 UKT458757:UKX458758 UUP458757:UUT458758 VEL458757:VEP458758 VOH458757:VOL458758 VYD458757:VYH458758 WHZ458757:WID458758 WRV458757:WRZ458758 C524293:G524294 FJ524293:FN524294 PF524293:PJ524294 ZB524293:ZF524294 AIX524293:AJB524294 AST524293:ASX524294 BCP524293:BCT524294 BML524293:BMP524294 BWH524293:BWL524294 CGD524293:CGH524294 CPZ524293:CQD524294 CZV524293:CZZ524294 DJR524293:DJV524294 DTN524293:DTR524294 EDJ524293:EDN524294 ENF524293:ENJ524294 EXB524293:EXF524294 FGX524293:FHB524294 FQT524293:FQX524294 GAP524293:GAT524294 GKL524293:GKP524294 GUH524293:GUL524294 HED524293:HEH524294 HNZ524293:HOD524294 HXV524293:HXZ524294 IHR524293:IHV524294 IRN524293:IRR524294 JBJ524293:JBN524294 JLF524293:JLJ524294 JVB524293:JVF524294 KEX524293:KFB524294 KOT524293:KOX524294 KYP524293:KYT524294 LIL524293:LIP524294 LSH524293:LSL524294 MCD524293:MCH524294 MLZ524293:MMD524294 MVV524293:MVZ524294 NFR524293:NFV524294 NPN524293:NPR524294 NZJ524293:NZN524294 OJF524293:OJJ524294 OTB524293:OTF524294 PCX524293:PDB524294 PMT524293:PMX524294 PWP524293:PWT524294 QGL524293:QGP524294 QQH524293:QQL524294 RAD524293:RAH524294 RJZ524293:RKD524294 RTV524293:RTZ524294 SDR524293:SDV524294 SNN524293:SNR524294 SXJ524293:SXN524294 THF524293:THJ524294 TRB524293:TRF524294 UAX524293:UBB524294 UKT524293:UKX524294 UUP524293:UUT524294 VEL524293:VEP524294 VOH524293:VOL524294 VYD524293:VYH524294 WHZ524293:WID524294 WRV524293:WRZ524294 C589829:G589830 FJ589829:FN589830 PF589829:PJ589830 ZB589829:ZF589830 AIX589829:AJB589830 AST589829:ASX589830 BCP589829:BCT589830 BML589829:BMP589830 BWH589829:BWL589830 CGD589829:CGH589830 CPZ589829:CQD589830 CZV589829:CZZ589830 DJR589829:DJV589830 DTN589829:DTR589830 EDJ589829:EDN589830 ENF589829:ENJ589830 EXB589829:EXF589830 FGX589829:FHB589830 FQT589829:FQX589830 GAP589829:GAT589830 GKL589829:GKP589830 GUH589829:GUL589830 HED589829:HEH589830 HNZ589829:HOD589830 HXV589829:HXZ589830 IHR589829:IHV589830 IRN589829:IRR589830 JBJ589829:JBN589830 JLF589829:JLJ589830 JVB589829:JVF589830 KEX589829:KFB589830 KOT589829:KOX589830 KYP589829:KYT589830 LIL589829:LIP589830 LSH589829:LSL589830 MCD589829:MCH589830 MLZ589829:MMD589830 MVV589829:MVZ589830 NFR589829:NFV589830 NPN589829:NPR589830 NZJ589829:NZN589830 OJF589829:OJJ589830 OTB589829:OTF589830 PCX589829:PDB589830 PMT589829:PMX589830 PWP589829:PWT589830 QGL589829:QGP589830 QQH589829:QQL589830 RAD589829:RAH589830 RJZ589829:RKD589830 RTV589829:RTZ589830 SDR589829:SDV589830 SNN589829:SNR589830 SXJ589829:SXN589830 THF589829:THJ589830 TRB589829:TRF589830 UAX589829:UBB589830 UKT589829:UKX589830 UUP589829:UUT589830 VEL589829:VEP589830 VOH589829:VOL589830 VYD589829:VYH589830 WHZ589829:WID589830 WRV589829:WRZ589830 C655365:G655366 FJ655365:FN655366 PF655365:PJ655366 ZB655365:ZF655366 AIX655365:AJB655366 AST655365:ASX655366 BCP655365:BCT655366 BML655365:BMP655366 BWH655365:BWL655366 CGD655365:CGH655366 CPZ655365:CQD655366 CZV655365:CZZ655366 DJR655365:DJV655366 DTN655365:DTR655366 EDJ655365:EDN655366 ENF655365:ENJ655366 EXB655365:EXF655366 FGX655365:FHB655366 FQT655365:FQX655366 GAP655365:GAT655366 GKL655365:GKP655366 GUH655365:GUL655366 HED655365:HEH655366 HNZ655365:HOD655366 HXV655365:HXZ655366 IHR655365:IHV655366 IRN655365:IRR655366 JBJ655365:JBN655366 JLF655365:JLJ655366 JVB655365:JVF655366 KEX655365:KFB655366 KOT655365:KOX655366 KYP655365:KYT655366 LIL655365:LIP655366 LSH655365:LSL655366 MCD655365:MCH655366 MLZ655365:MMD655366 MVV655365:MVZ655366 NFR655365:NFV655366 NPN655365:NPR655366 NZJ655365:NZN655366 OJF655365:OJJ655366 OTB655365:OTF655366 PCX655365:PDB655366 PMT655365:PMX655366 PWP655365:PWT655366 QGL655365:QGP655366 QQH655365:QQL655366 RAD655365:RAH655366 RJZ655365:RKD655366 RTV655365:RTZ655366 SDR655365:SDV655366 SNN655365:SNR655366 SXJ655365:SXN655366 THF655365:THJ655366 TRB655365:TRF655366 UAX655365:UBB655366 UKT655365:UKX655366 UUP655365:UUT655366 VEL655365:VEP655366 VOH655365:VOL655366 VYD655365:VYH655366 WHZ655365:WID655366 WRV655365:WRZ655366 C720901:G720902 FJ720901:FN720902 PF720901:PJ720902 ZB720901:ZF720902 AIX720901:AJB720902 AST720901:ASX720902 BCP720901:BCT720902 BML720901:BMP720902 BWH720901:BWL720902 CGD720901:CGH720902 CPZ720901:CQD720902 CZV720901:CZZ720902 DJR720901:DJV720902 DTN720901:DTR720902 EDJ720901:EDN720902 ENF720901:ENJ720902 EXB720901:EXF720902 FGX720901:FHB720902 FQT720901:FQX720902 GAP720901:GAT720902 GKL720901:GKP720902 GUH720901:GUL720902 HED720901:HEH720902 HNZ720901:HOD720902 HXV720901:HXZ720902 IHR720901:IHV720902 IRN720901:IRR720902 JBJ720901:JBN720902 JLF720901:JLJ720902 JVB720901:JVF720902 KEX720901:KFB720902 KOT720901:KOX720902 KYP720901:KYT720902 LIL720901:LIP720902 LSH720901:LSL720902 MCD720901:MCH720902 MLZ720901:MMD720902 MVV720901:MVZ720902 NFR720901:NFV720902 NPN720901:NPR720902 NZJ720901:NZN720902 OJF720901:OJJ720902 OTB720901:OTF720902 PCX720901:PDB720902 PMT720901:PMX720902 PWP720901:PWT720902 QGL720901:QGP720902 QQH720901:QQL720902 RAD720901:RAH720902 RJZ720901:RKD720902 RTV720901:RTZ720902 SDR720901:SDV720902 SNN720901:SNR720902 SXJ720901:SXN720902 THF720901:THJ720902 TRB720901:TRF720902 UAX720901:UBB720902 UKT720901:UKX720902 UUP720901:UUT720902 VEL720901:VEP720902 VOH720901:VOL720902 VYD720901:VYH720902 WHZ720901:WID720902 WRV720901:WRZ720902 C786437:G786438 FJ786437:FN786438 PF786437:PJ786438 ZB786437:ZF786438 AIX786437:AJB786438 AST786437:ASX786438 BCP786437:BCT786438 BML786437:BMP786438 BWH786437:BWL786438 CGD786437:CGH786438 CPZ786437:CQD786438 CZV786437:CZZ786438 DJR786437:DJV786438 DTN786437:DTR786438 EDJ786437:EDN786438 ENF786437:ENJ786438 EXB786437:EXF786438 FGX786437:FHB786438 FQT786437:FQX786438 GAP786437:GAT786438 GKL786437:GKP786438 GUH786437:GUL786438 HED786437:HEH786438 HNZ786437:HOD786438 HXV786437:HXZ786438 IHR786437:IHV786438 IRN786437:IRR786438 JBJ786437:JBN786438 JLF786437:JLJ786438 JVB786437:JVF786438 KEX786437:KFB786438 KOT786437:KOX786438 KYP786437:KYT786438 LIL786437:LIP786438 LSH786437:LSL786438 MCD786437:MCH786438 MLZ786437:MMD786438 MVV786437:MVZ786438 NFR786437:NFV786438 NPN786437:NPR786438 NZJ786437:NZN786438 OJF786437:OJJ786438 OTB786437:OTF786438 PCX786437:PDB786438 PMT786437:PMX786438 PWP786437:PWT786438 QGL786437:QGP786438 QQH786437:QQL786438 RAD786437:RAH786438 RJZ786437:RKD786438 RTV786437:RTZ786438 SDR786437:SDV786438 SNN786437:SNR786438 SXJ786437:SXN786438 THF786437:THJ786438 TRB786437:TRF786438 UAX786437:UBB786438 UKT786437:UKX786438 UUP786437:UUT786438 VEL786437:VEP786438 VOH786437:VOL786438 VYD786437:VYH786438 WHZ786437:WID786438 WRV786437:WRZ786438 C851973:G851974 FJ851973:FN851974 PF851973:PJ851974 ZB851973:ZF851974 AIX851973:AJB851974 AST851973:ASX851974 BCP851973:BCT851974 BML851973:BMP851974 BWH851973:BWL851974 CGD851973:CGH851974 CPZ851973:CQD851974 CZV851973:CZZ851974 DJR851973:DJV851974 DTN851973:DTR851974 EDJ851973:EDN851974 ENF851973:ENJ851974 EXB851973:EXF851974 FGX851973:FHB851974 FQT851973:FQX851974 GAP851973:GAT851974 GKL851973:GKP851974 GUH851973:GUL851974 HED851973:HEH851974 HNZ851973:HOD851974 HXV851973:HXZ851974 IHR851973:IHV851974 IRN851973:IRR851974 JBJ851973:JBN851974 JLF851973:JLJ851974 JVB851973:JVF851974 KEX851973:KFB851974 KOT851973:KOX851974 KYP851973:KYT851974 LIL851973:LIP851974 LSH851973:LSL851974 MCD851973:MCH851974 MLZ851973:MMD851974 MVV851973:MVZ851974 NFR851973:NFV851974 NPN851973:NPR851974 NZJ851973:NZN851974 OJF851973:OJJ851974 OTB851973:OTF851974 PCX851973:PDB851974 PMT851973:PMX851974 PWP851973:PWT851974 QGL851973:QGP851974 QQH851973:QQL851974 RAD851973:RAH851974 RJZ851973:RKD851974 RTV851973:RTZ851974 SDR851973:SDV851974 SNN851973:SNR851974 SXJ851973:SXN851974 THF851973:THJ851974 TRB851973:TRF851974 UAX851973:UBB851974 UKT851973:UKX851974 UUP851973:UUT851974 VEL851973:VEP851974 VOH851973:VOL851974 VYD851973:VYH851974 WHZ851973:WID851974 WRV851973:WRZ851974 C917509:G917510 FJ917509:FN917510 PF917509:PJ917510 ZB917509:ZF917510 AIX917509:AJB917510 AST917509:ASX917510 BCP917509:BCT917510 BML917509:BMP917510 BWH917509:BWL917510 CGD917509:CGH917510 CPZ917509:CQD917510 CZV917509:CZZ917510 DJR917509:DJV917510 DTN917509:DTR917510 EDJ917509:EDN917510 ENF917509:ENJ917510 EXB917509:EXF917510 FGX917509:FHB917510 FQT917509:FQX917510 GAP917509:GAT917510 GKL917509:GKP917510 GUH917509:GUL917510 HED917509:HEH917510 HNZ917509:HOD917510 HXV917509:HXZ917510 IHR917509:IHV917510 IRN917509:IRR917510 JBJ917509:JBN917510 JLF917509:JLJ917510 JVB917509:JVF917510 KEX917509:KFB917510 KOT917509:KOX917510 KYP917509:KYT917510 LIL917509:LIP917510 LSH917509:LSL917510 MCD917509:MCH917510 MLZ917509:MMD917510 MVV917509:MVZ917510 NFR917509:NFV917510 NPN917509:NPR917510 NZJ917509:NZN917510 OJF917509:OJJ917510 OTB917509:OTF917510 PCX917509:PDB917510 PMT917509:PMX917510 PWP917509:PWT917510 QGL917509:QGP917510 QQH917509:QQL917510 RAD917509:RAH917510 RJZ917509:RKD917510 RTV917509:RTZ917510 SDR917509:SDV917510 SNN917509:SNR917510 SXJ917509:SXN917510 THF917509:THJ917510 TRB917509:TRF917510 UAX917509:UBB917510 UKT917509:UKX917510 UUP917509:UUT917510 VEL917509:VEP917510 VOH917509:VOL917510 VYD917509:VYH917510 WHZ917509:WID917510 WRV917509:WRZ917510 C983045:G983046 FJ983045:FN983046 PF983045:PJ983046 ZB983045:ZF983046 AIX983045:AJB983046 AST983045:ASX983046 BCP983045:BCT983046 BML983045:BMP983046 BWH983045:BWL983046 CGD983045:CGH983046 CPZ983045:CQD983046 CZV983045:CZZ983046 DJR983045:DJV983046 DTN983045:DTR983046 EDJ983045:EDN983046 ENF983045:ENJ983046 EXB983045:EXF983046 FGX983045:FHB983046 FQT983045:FQX983046 GAP983045:GAT983046 GKL983045:GKP983046 GUH983045:GUL983046 HED983045:HEH983046 HNZ983045:HOD983046 HXV983045:HXZ983046 IHR983045:IHV983046 IRN983045:IRR983046 JBJ983045:JBN983046 JLF983045:JLJ983046 JVB983045:JVF983046 KEX983045:KFB983046 KOT983045:KOX983046 KYP983045:KYT983046 LIL983045:LIP983046 LSH983045:LSL983046 MCD983045:MCH983046 MLZ983045:MMD983046 MVV983045:MVZ983046 NFR983045:NFV983046 NPN983045:NPR983046 NZJ983045:NZN983046 OJF983045:OJJ983046 OTB983045:OTF983046 PCX983045:PDB983046 PMT983045:PMX983046 PWP983045:PWT983046 QGL983045:QGP983046 QQH983045:QQL983046 RAD983045:RAH983046 RJZ983045:RKD983046 RTV983045:RTZ983046 SDR983045:SDV983046 SNN983045:SNR983046 SXJ983045:SXN983046 THF983045:THJ983046 TRB983045:TRF983046 UAX983045:UBB983046 UKT983045:UKX983046 UUP983045:UUT983046 VEL983045:VEP983046 VOH983045:VOL983046 VYD983045:VYH983046 WHZ983045:WID983046 WRV6:WRZ6 WHZ6:WID6 VYD6:VYH6 VOH6:VOL6 VEL6:VEP6 UUP6:UUT6 UKT6:UKX6 UAX6:UBB6 TRB6:TRF6 THF6:THJ6 SXJ6:SXN6 SNN6:SNR6 SDR6:SDV6 RTV6:RTZ6 RJZ6:RKD6 RAD6:RAH6 QQH6:QQL6 QGL6:QGP6 PWP6:PWT6 PMT6:PMX6 PCX6:PDB6 OTB6:OTF6 OJF6:OJJ6 NZJ6:NZN6 NPN6:NPR6 NFR6:NFV6 MVV6:MVZ6 MLZ6:MMD6 MCD6:MCH6 LSH6:LSL6 LIL6:LIP6 KYP6:KYT6 KOT6:KOX6 KEX6:KFB6 JVB6:JVF6 JLF6:JLJ6 JBJ6:JBN6 IRN6:IRR6 IHR6:IHV6 HXV6:HXZ6 HNZ6:HOD6 HED6:HEH6 GUH6:GUL6 GKL6:GKP6 GAP6:GAT6 FQT6:FQX6 FGX6:FHB6 EXB6:EXF6 ENF6:ENJ6 EDJ6:EDN6 DTN6:DTR6 DJR6:DJV6 CZV6:CZZ6 CPZ6:CQD6 CGD6:CGH6 BWH6:BWL6 BML6:BMP6 BCP6:BCT6 AST6:ASX6 AIX6:AJB6 ZB6:ZF6 PF6:PJ6 FJ6:FN6" xr:uid="{00000000-0002-0000-0900-000000000000}"/>
    <dataValidation type="decimal" allowBlank="1" showInputMessage="1" showErrorMessage="1" sqref="WRU983047:WRZ983076 FI7:FN36 PE7:PJ36 ZA7:ZF36 AIW7:AJB36 ASS7:ASX36 BCO7:BCT36 BMK7:BMP36 BWG7:BWL36 CGC7:CGH36 CPY7:CQD36 CZU7:CZZ36 DJQ7:DJV36 DTM7:DTR36 EDI7:EDN36 ENE7:ENJ36 EXA7:EXF36 FGW7:FHB36 FQS7:FQX36 GAO7:GAT36 GKK7:GKP36 GUG7:GUL36 HEC7:HEH36 HNY7:HOD36 HXU7:HXZ36 IHQ7:IHV36 IRM7:IRR36 JBI7:JBN36 JLE7:JLJ36 JVA7:JVF36 KEW7:KFB36 KOS7:KOX36 KYO7:KYT36 LIK7:LIP36 LSG7:LSL36 MCC7:MCH36 MLY7:MMD36 MVU7:MVZ36 NFQ7:NFV36 NPM7:NPR36 NZI7:NZN36 OJE7:OJJ36 OTA7:OTF36 PCW7:PDB36 PMS7:PMX36 PWO7:PWT36 QGK7:QGP36 QQG7:QQL36 RAC7:RAH36 RJY7:RKD36 RTU7:RTZ36 SDQ7:SDV36 SNM7:SNR36 SXI7:SXN36 THE7:THJ36 TRA7:TRF36 UAW7:UBB36 UKS7:UKX36 UUO7:UUT36 VEK7:VEP36 VOG7:VOL36 VYC7:VYH36 WHY7:WID36 WRU7:WRZ36 B65543:G65572 FI65543:FN65572 PE65543:PJ65572 ZA65543:ZF65572 AIW65543:AJB65572 ASS65543:ASX65572 BCO65543:BCT65572 BMK65543:BMP65572 BWG65543:BWL65572 CGC65543:CGH65572 CPY65543:CQD65572 CZU65543:CZZ65572 DJQ65543:DJV65572 DTM65543:DTR65572 EDI65543:EDN65572 ENE65543:ENJ65572 EXA65543:EXF65572 FGW65543:FHB65572 FQS65543:FQX65572 GAO65543:GAT65572 GKK65543:GKP65572 GUG65543:GUL65572 HEC65543:HEH65572 HNY65543:HOD65572 HXU65543:HXZ65572 IHQ65543:IHV65572 IRM65543:IRR65572 JBI65543:JBN65572 JLE65543:JLJ65572 JVA65543:JVF65572 KEW65543:KFB65572 KOS65543:KOX65572 KYO65543:KYT65572 LIK65543:LIP65572 LSG65543:LSL65572 MCC65543:MCH65572 MLY65543:MMD65572 MVU65543:MVZ65572 NFQ65543:NFV65572 NPM65543:NPR65572 NZI65543:NZN65572 OJE65543:OJJ65572 OTA65543:OTF65572 PCW65543:PDB65572 PMS65543:PMX65572 PWO65543:PWT65572 QGK65543:QGP65572 QQG65543:QQL65572 RAC65543:RAH65572 RJY65543:RKD65572 RTU65543:RTZ65572 SDQ65543:SDV65572 SNM65543:SNR65572 SXI65543:SXN65572 THE65543:THJ65572 TRA65543:TRF65572 UAW65543:UBB65572 UKS65543:UKX65572 UUO65543:UUT65572 VEK65543:VEP65572 VOG65543:VOL65572 VYC65543:VYH65572 WHY65543:WID65572 WRU65543:WRZ65572 B131079:G131108 FI131079:FN131108 PE131079:PJ131108 ZA131079:ZF131108 AIW131079:AJB131108 ASS131079:ASX131108 BCO131079:BCT131108 BMK131079:BMP131108 BWG131079:BWL131108 CGC131079:CGH131108 CPY131079:CQD131108 CZU131079:CZZ131108 DJQ131079:DJV131108 DTM131079:DTR131108 EDI131079:EDN131108 ENE131079:ENJ131108 EXA131079:EXF131108 FGW131079:FHB131108 FQS131079:FQX131108 GAO131079:GAT131108 GKK131079:GKP131108 GUG131079:GUL131108 HEC131079:HEH131108 HNY131079:HOD131108 HXU131079:HXZ131108 IHQ131079:IHV131108 IRM131079:IRR131108 JBI131079:JBN131108 JLE131079:JLJ131108 JVA131079:JVF131108 KEW131079:KFB131108 KOS131079:KOX131108 KYO131079:KYT131108 LIK131079:LIP131108 LSG131079:LSL131108 MCC131079:MCH131108 MLY131079:MMD131108 MVU131079:MVZ131108 NFQ131079:NFV131108 NPM131079:NPR131108 NZI131079:NZN131108 OJE131079:OJJ131108 OTA131079:OTF131108 PCW131079:PDB131108 PMS131079:PMX131108 PWO131079:PWT131108 QGK131079:QGP131108 QQG131079:QQL131108 RAC131079:RAH131108 RJY131079:RKD131108 RTU131079:RTZ131108 SDQ131079:SDV131108 SNM131079:SNR131108 SXI131079:SXN131108 THE131079:THJ131108 TRA131079:TRF131108 UAW131079:UBB131108 UKS131079:UKX131108 UUO131079:UUT131108 VEK131079:VEP131108 VOG131079:VOL131108 VYC131079:VYH131108 WHY131079:WID131108 WRU131079:WRZ131108 B196615:G196644 FI196615:FN196644 PE196615:PJ196644 ZA196615:ZF196644 AIW196615:AJB196644 ASS196615:ASX196644 BCO196615:BCT196644 BMK196615:BMP196644 BWG196615:BWL196644 CGC196615:CGH196644 CPY196615:CQD196644 CZU196615:CZZ196644 DJQ196615:DJV196644 DTM196615:DTR196644 EDI196615:EDN196644 ENE196615:ENJ196644 EXA196615:EXF196644 FGW196615:FHB196644 FQS196615:FQX196644 GAO196615:GAT196644 GKK196615:GKP196644 GUG196615:GUL196644 HEC196615:HEH196644 HNY196615:HOD196644 HXU196615:HXZ196644 IHQ196615:IHV196644 IRM196615:IRR196644 JBI196615:JBN196644 JLE196615:JLJ196644 JVA196615:JVF196644 KEW196615:KFB196644 KOS196615:KOX196644 KYO196615:KYT196644 LIK196615:LIP196644 LSG196615:LSL196644 MCC196615:MCH196644 MLY196615:MMD196644 MVU196615:MVZ196644 NFQ196615:NFV196644 NPM196615:NPR196644 NZI196615:NZN196644 OJE196615:OJJ196644 OTA196615:OTF196644 PCW196615:PDB196644 PMS196615:PMX196644 PWO196615:PWT196644 QGK196615:QGP196644 QQG196615:QQL196644 RAC196615:RAH196644 RJY196615:RKD196644 RTU196615:RTZ196644 SDQ196615:SDV196644 SNM196615:SNR196644 SXI196615:SXN196644 THE196615:THJ196644 TRA196615:TRF196644 UAW196615:UBB196644 UKS196615:UKX196644 UUO196615:UUT196644 VEK196615:VEP196644 VOG196615:VOL196644 VYC196615:VYH196644 WHY196615:WID196644 WRU196615:WRZ196644 B262151:G262180 FI262151:FN262180 PE262151:PJ262180 ZA262151:ZF262180 AIW262151:AJB262180 ASS262151:ASX262180 BCO262151:BCT262180 BMK262151:BMP262180 BWG262151:BWL262180 CGC262151:CGH262180 CPY262151:CQD262180 CZU262151:CZZ262180 DJQ262151:DJV262180 DTM262151:DTR262180 EDI262151:EDN262180 ENE262151:ENJ262180 EXA262151:EXF262180 FGW262151:FHB262180 FQS262151:FQX262180 GAO262151:GAT262180 GKK262151:GKP262180 GUG262151:GUL262180 HEC262151:HEH262180 HNY262151:HOD262180 HXU262151:HXZ262180 IHQ262151:IHV262180 IRM262151:IRR262180 JBI262151:JBN262180 JLE262151:JLJ262180 JVA262151:JVF262180 KEW262151:KFB262180 KOS262151:KOX262180 KYO262151:KYT262180 LIK262151:LIP262180 LSG262151:LSL262180 MCC262151:MCH262180 MLY262151:MMD262180 MVU262151:MVZ262180 NFQ262151:NFV262180 NPM262151:NPR262180 NZI262151:NZN262180 OJE262151:OJJ262180 OTA262151:OTF262180 PCW262151:PDB262180 PMS262151:PMX262180 PWO262151:PWT262180 QGK262151:QGP262180 QQG262151:QQL262180 RAC262151:RAH262180 RJY262151:RKD262180 RTU262151:RTZ262180 SDQ262151:SDV262180 SNM262151:SNR262180 SXI262151:SXN262180 THE262151:THJ262180 TRA262151:TRF262180 UAW262151:UBB262180 UKS262151:UKX262180 UUO262151:UUT262180 VEK262151:VEP262180 VOG262151:VOL262180 VYC262151:VYH262180 WHY262151:WID262180 WRU262151:WRZ262180 B327687:G327716 FI327687:FN327716 PE327687:PJ327716 ZA327687:ZF327716 AIW327687:AJB327716 ASS327687:ASX327716 BCO327687:BCT327716 BMK327687:BMP327716 BWG327687:BWL327716 CGC327687:CGH327716 CPY327687:CQD327716 CZU327687:CZZ327716 DJQ327687:DJV327716 DTM327687:DTR327716 EDI327687:EDN327716 ENE327687:ENJ327716 EXA327687:EXF327716 FGW327687:FHB327716 FQS327687:FQX327716 GAO327687:GAT327716 GKK327687:GKP327716 GUG327687:GUL327716 HEC327687:HEH327716 HNY327687:HOD327716 HXU327687:HXZ327716 IHQ327687:IHV327716 IRM327687:IRR327716 JBI327687:JBN327716 JLE327687:JLJ327716 JVA327687:JVF327716 KEW327687:KFB327716 KOS327687:KOX327716 KYO327687:KYT327716 LIK327687:LIP327716 LSG327687:LSL327716 MCC327687:MCH327716 MLY327687:MMD327716 MVU327687:MVZ327716 NFQ327687:NFV327716 NPM327687:NPR327716 NZI327687:NZN327716 OJE327687:OJJ327716 OTA327687:OTF327716 PCW327687:PDB327716 PMS327687:PMX327716 PWO327687:PWT327716 QGK327687:QGP327716 QQG327687:QQL327716 RAC327687:RAH327716 RJY327687:RKD327716 RTU327687:RTZ327716 SDQ327687:SDV327716 SNM327687:SNR327716 SXI327687:SXN327716 THE327687:THJ327716 TRA327687:TRF327716 UAW327687:UBB327716 UKS327687:UKX327716 UUO327687:UUT327716 VEK327687:VEP327716 VOG327687:VOL327716 VYC327687:VYH327716 WHY327687:WID327716 WRU327687:WRZ327716 B393223:G393252 FI393223:FN393252 PE393223:PJ393252 ZA393223:ZF393252 AIW393223:AJB393252 ASS393223:ASX393252 BCO393223:BCT393252 BMK393223:BMP393252 BWG393223:BWL393252 CGC393223:CGH393252 CPY393223:CQD393252 CZU393223:CZZ393252 DJQ393223:DJV393252 DTM393223:DTR393252 EDI393223:EDN393252 ENE393223:ENJ393252 EXA393223:EXF393252 FGW393223:FHB393252 FQS393223:FQX393252 GAO393223:GAT393252 GKK393223:GKP393252 GUG393223:GUL393252 HEC393223:HEH393252 HNY393223:HOD393252 HXU393223:HXZ393252 IHQ393223:IHV393252 IRM393223:IRR393252 JBI393223:JBN393252 JLE393223:JLJ393252 JVA393223:JVF393252 KEW393223:KFB393252 KOS393223:KOX393252 KYO393223:KYT393252 LIK393223:LIP393252 LSG393223:LSL393252 MCC393223:MCH393252 MLY393223:MMD393252 MVU393223:MVZ393252 NFQ393223:NFV393252 NPM393223:NPR393252 NZI393223:NZN393252 OJE393223:OJJ393252 OTA393223:OTF393252 PCW393223:PDB393252 PMS393223:PMX393252 PWO393223:PWT393252 QGK393223:QGP393252 QQG393223:QQL393252 RAC393223:RAH393252 RJY393223:RKD393252 RTU393223:RTZ393252 SDQ393223:SDV393252 SNM393223:SNR393252 SXI393223:SXN393252 THE393223:THJ393252 TRA393223:TRF393252 UAW393223:UBB393252 UKS393223:UKX393252 UUO393223:UUT393252 VEK393223:VEP393252 VOG393223:VOL393252 VYC393223:VYH393252 WHY393223:WID393252 WRU393223:WRZ393252 B458759:G458788 FI458759:FN458788 PE458759:PJ458788 ZA458759:ZF458788 AIW458759:AJB458788 ASS458759:ASX458788 BCO458759:BCT458788 BMK458759:BMP458788 BWG458759:BWL458788 CGC458759:CGH458788 CPY458759:CQD458788 CZU458759:CZZ458788 DJQ458759:DJV458788 DTM458759:DTR458788 EDI458759:EDN458788 ENE458759:ENJ458788 EXA458759:EXF458788 FGW458759:FHB458788 FQS458759:FQX458788 GAO458759:GAT458788 GKK458759:GKP458788 GUG458759:GUL458788 HEC458759:HEH458788 HNY458759:HOD458788 HXU458759:HXZ458788 IHQ458759:IHV458788 IRM458759:IRR458788 JBI458759:JBN458788 JLE458759:JLJ458788 JVA458759:JVF458788 KEW458759:KFB458788 KOS458759:KOX458788 KYO458759:KYT458788 LIK458759:LIP458788 LSG458759:LSL458788 MCC458759:MCH458788 MLY458759:MMD458788 MVU458759:MVZ458788 NFQ458759:NFV458788 NPM458759:NPR458788 NZI458759:NZN458788 OJE458759:OJJ458788 OTA458759:OTF458788 PCW458759:PDB458788 PMS458759:PMX458788 PWO458759:PWT458788 QGK458759:QGP458788 QQG458759:QQL458788 RAC458759:RAH458788 RJY458759:RKD458788 RTU458759:RTZ458788 SDQ458759:SDV458788 SNM458759:SNR458788 SXI458759:SXN458788 THE458759:THJ458788 TRA458759:TRF458788 UAW458759:UBB458788 UKS458759:UKX458788 UUO458759:UUT458788 VEK458759:VEP458788 VOG458759:VOL458788 VYC458759:VYH458788 WHY458759:WID458788 WRU458759:WRZ458788 B524295:G524324 FI524295:FN524324 PE524295:PJ524324 ZA524295:ZF524324 AIW524295:AJB524324 ASS524295:ASX524324 BCO524295:BCT524324 BMK524295:BMP524324 BWG524295:BWL524324 CGC524295:CGH524324 CPY524295:CQD524324 CZU524295:CZZ524324 DJQ524295:DJV524324 DTM524295:DTR524324 EDI524295:EDN524324 ENE524295:ENJ524324 EXA524295:EXF524324 FGW524295:FHB524324 FQS524295:FQX524324 GAO524295:GAT524324 GKK524295:GKP524324 GUG524295:GUL524324 HEC524295:HEH524324 HNY524295:HOD524324 HXU524295:HXZ524324 IHQ524295:IHV524324 IRM524295:IRR524324 JBI524295:JBN524324 JLE524295:JLJ524324 JVA524295:JVF524324 KEW524295:KFB524324 KOS524295:KOX524324 KYO524295:KYT524324 LIK524295:LIP524324 LSG524295:LSL524324 MCC524295:MCH524324 MLY524295:MMD524324 MVU524295:MVZ524324 NFQ524295:NFV524324 NPM524295:NPR524324 NZI524295:NZN524324 OJE524295:OJJ524324 OTA524295:OTF524324 PCW524295:PDB524324 PMS524295:PMX524324 PWO524295:PWT524324 QGK524295:QGP524324 QQG524295:QQL524324 RAC524295:RAH524324 RJY524295:RKD524324 RTU524295:RTZ524324 SDQ524295:SDV524324 SNM524295:SNR524324 SXI524295:SXN524324 THE524295:THJ524324 TRA524295:TRF524324 UAW524295:UBB524324 UKS524295:UKX524324 UUO524295:UUT524324 VEK524295:VEP524324 VOG524295:VOL524324 VYC524295:VYH524324 WHY524295:WID524324 WRU524295:WRZ524324 B589831:G589860 FI589831:FN589860 PE589831:PJ589860 ZA589831:ZF589860 AIW589831:AJB589860 ASS589831:ASX589860 BCO589831:BCT589860 BMK589831:BMP589860 BWG589831:BWL589860 CGC589831:CGH589860 CPY589831:CQD589860 CZU589831:CZZ589860 DJQ589831:DJV589860 DTM589831:DTR589860 EDI589831:EDN589860 ENE589831:ENJ589860 EXA589831:EXF589860 FGW589831:FHB589860 FQS589831:FQX589860 GAO589831:GAT589860 GKK589831:GKP589860 GUG589831:GUL589860 HEC589831:HEH589860 HNY589831:HOD589860 HXU589831:HXZ589860 IHQ589831:IHV589860 IRM589831:IRR589860 JBI589831:JBN589860 JLE589831:JLJ589860 JVA589831:JVF589860 KEW589831:KFB589860 KOS589831:KOX589860 KYO589831:KYT589860 LIK589831:LIP589860 LSG589831:LSL589860 MCC589831:MCH589860 MLY589831:MMD589860 MVU589831:MVZ589860 NFQ589831:NFV589860 NPM589831:NPR589860 NZI589831:NZN589860 OJE589831:OJJ589860 OTA589831:OTF589860 PCW589831:PDB589860 PMS589831:PMX589860 PWO589831:PWT589860 QGK589831:QGP589860 QQG589831:QQL589860 RAC589831:RAH589860 RJY589831:RKD589860 RTU589831:RTZ589860 SDQ589831:SDV589860 SNM589831:SNR589860 SXI589831:SXN589860 THE589831:THJ589860 TRA589831:TRF589860 UAW589831:UBB589860 UKS589831:UKX589860 UUO589831:UUT589860 VEK589831:VEP589860 VOG589831:VOL589860 VYC589831:VYH589860 WHY589831:WID589860 WRU589831:WRZ589860 B655367:G655396 FI655367:FN655396 PE655367:PJ655396 ZA655367:ZF655396 AIW655367:AJB655396 ASS655367:ASX655396 BCO655367:BCT655396 BMK655367:BMP655396 BWG655367:BWL655396 CGC655367:CGH655396 CPY655367:CQD655396 CZU655367:CZZ655396 DJQ655367:DJV655396 DTM655367:DTR655396 EDI655367:EDN655396 ENE655367:ENJ655396 EXA655367:EXF655396 FGW655367:FHB655396 FQS655367:FQX655396 GAO655367:GAT655396 GKK655367:GKP655396 GUG655367:GUL655396 HEC655367:HEH655396 HNY655367:HOD655396 HXU655367:HXZ655396 IHQ655367:IHV655396 IRM655367:IRR655396 JBI655367:JBN655396 JLE655367:JLJ655396 JVA655367:JVF655396 KEW655367:KFB655396 KOS655367:KOX655396 KYO655367:KYT655396 LIK655367:LIP655396 LSG655367:LSL655396 MCC655367:MCH655396 MLY655367:MMD655396 MVU655367:MVZ655396 NFQ655367:NFV655396 NPM655367:NPR655396 NZI655367:NZN655396 OJE655367:OJJ655396 OTA655367:OTF655396 PCW655367:PDB655396 PMS655367:PMX655396 PWO655367:PWT655396 QGK655367:QGP655396 QQG655367:QQL655396 RAC655367:RAH655396 RJY655367:RKD655396 RTU655367:RTZ655396 SDQ655367:SDV655396 SNM655367:SNR655396 SXI655367:SXN655396 THE655367:THJ655396 TRA655367:TRF655396 UAW655367:UBB655396 UKS655367:UKX655396 UUO655367:UUT655396 VEK655367:VEP655396 VOG655367:VOL655396 VYC655367:VYH655396 WHY655367:WID655396 WRU655367:WRZ655396 B720903:G720932 FI720903:FN720932 PE720903:PJ720932 ZA720903:ZF720932 AIW720903:AJB720932 ASS720903:ASX720932 BCO720903:BCT720932 BMK720903:BMP720932 BWG720903:BWL720932 CGC720903:CGH720932 CPY720903:CQD720932 CZU720903:CZZ720932 DJQ720903:DJV720932 DTM720903:DTR720932 EDI720903:EDN720932 ENE720903:ENJ720932 EXA720903:EXF720932 FGW720903:FHB720932 FQS720903:FQX720932 GAO720903:GAT720932 GKK720903:GKP720932 GUG720903:GUL720932 HEC720903:HEH720932 HNY720903:HOD720932 HXU720903:HXZ720932 IHQ720903:IHV720932 IRM720903:IRR720932 JBI720903:JBN720932 JLE720903:JLJ720932 JVA720903:JVF720932 KEW720903:KFB720932 KOS720903:KOX720932 KYO720903:KYT720932 LIK720903:LIP720932 LSG720903:LSL720932 MCC720903:MCH720932 MLY720903:MMD720932 MVU720903:MVZ720932 NFQ720903:NFV720932 NPM720903:NPR720932 NZI720903:NZN720932 OJE720903:OJJ720932 OTA720903:OTF720932 PCW720903:PDB720932 PMS720903:PMX720932 PWO720903:PWT720932 QGK720903:QGP720932 QQG720903:QQL720932 RAC720903:RAH720932 RJY720903:RKD720932 RTU720903:RTZ720932 SDQ720903:SDV720932 SNM720903:SNR720932 SXI720903:SXN720932 THE720903:THJ720932 TRA720903:TRF720932 UAW720903:UBB720932 UKS720903:UKX720932 UUO720903:UUT720932 VEK720903:VEP720932 VOG720903:VOL720932 VYC720903:VYH720932 WHY720903:WID720932 WRU720903:WRZ720932 B786439:G786468 FI786439:FN786468 PE786439:PJ786468 ZA786439:ZF786468 AIW786439:AJB786468 ASS786439:ASX786468 BCO786439:BCT786468 BMK786439:BMP786468 BWG786439:BWL786468 CGC786439:CGH786468 CPY786439:CQD786468 CZU786439:CZZ786468 DJQ786439:DJV786468 DTM786439:DTR786468 EDI786439:EDN786468 ENE786439:ENJ786468 EXA786439:EXF786468 FGW786439:FHB786468 FQS786439:FQX786468 GAO786439:GAT786468 GKK786439:GKP786468 GUG786439:GUL786468 HEC786439:HEH786468 HNY786439:HOD786468 HXU786439:HXZ786468 IHQ786439:IHV786468 IRM786439:IRR786468 JBI786439:JBN786468 JLE786439:JLJ786468 JVA786439:JVF786468 KEW786439:KFB786468 KOS786439:KOX786468 KYO786439:KYT786468 LIK786439:LIP786468 LSG786439:LSL786468 MCC786439:MCH786468 MLY786439:MMD786468 MVU786439:MVZ786468 NFQ786439:NFV786468 NPM786439:NPR786468 NZI786439:NZN786468 OJE786439:OJJ786468 OTA786439:OTF786468 PCW786439:PDB786468 PMS786439:PMX786468 PWO786439:PWT786468 QGK786439:QGP786468 QQG786439:QQL786468 RAC786439:RAH786468 RJY786439:RKD786468 RTU786439:RTZ786468 SDQ786439:SDV786468 SNM786439:SNR786468 SXI786439:SXN786468 THE786439:THJ786468 TRA786439:TRF786468 UAW786439:UBB786468 UKS786439:UKX786468 UUO786439:UUT786468 VEK786439:VEP786468 VOG786439:VOL786468 VYC786439:VYH786468 WHY786439:WID786468 WRU786439:WRZ786468 B851975:G852004 FI851975:FN852004 PE851975:PJ852004 ZA851975:ZF852004 AIW851975:AJB852004 ASS851975:ASX852004 BCO851975:BCT852004 BMK851975:BMP852004 BWG851975:BWL852004 CGC851975:CGH852004 CPY851975:CQD852004 CZU851975:CZZ852004 DJQ851975:DJV852004 DTM851975:DTR852004 EDI851975:EDN852004 ENE851975:ENJ852004 EXA851975:EXF852004 FGW851975:FHB852004 FQS851975:FQX852004 GAO851975:GAT852004 GKK851975:GKP852004 GUG851975:GUL852004 HEC851975:HEH852004 HNY851975:HOD852004 HXU851975:HXZ852004 IHQ851975:IHV852004 IRM851975:IRR852004 JBI851975:JBN852004 JLE851975:JLJ852004 JVA851975:JVF852004 KEW851975:KFB852004 KOS851975:KOX852004 KYO851975:KYT852004 LIK851975:LIP852004 LSG851975:LSL852004 MCC851975:MCH852004 MLY851975:MMD852004 MVU851975:MVZ852004 NFQ851975:NFV852004 NPM851975:NPR852004 NZI851975:NZN852004 OJE851975:OJJ852004 OTA851975:OTF852004 PCW851975:PDB852004 PMS851975:PMX852004 PWO851975:PWT852004 QGK851975:QGP852004 QQG851975:QQL852004 RAC851975:RAH852004 RJY851975:RKD852004 RTU851975:RTZ852004 SDQ851975:SDV852004 SNM851975:SNR852004 SXI851975:SXN852004 THE851975:THJ852004 TRA851975:TRF852004 UAW851975:UBB852004 UKS851975:UKX852004 UUO851975:UUT852004 VEK851975:VEP852004 VOG851975:VOL852004 VYC851975:VYH852004 WHY851975:WID852004 WRU851975:WRZ852004 B917511:G917540 FI917511:FN917540 PE917511:PJ917540 ZA917511:ZF917540 AIW917511:AJB917540 ASS917511:ASX917540 BCO917511:BCT917540 BMK917511:BMP917540 BWG917511:BWL917540 CGC917511:CGH917540 CPY917511:CQD917540 CZU917511:CZZ917540 DJQ917511:DJV917540 DTM917511:DTR917540 EDI917511:EDN917540 ENE917511:ENJ917540 EXA917511:EXF917540 FGW917511:FHB917540 FQS917511:FQX917540 GAO917511:GAT917540 GKK917511:GKP917540 GUG917511:GUL917540 HEC917511:HEH917540 HNY917511:HOD917540 HXU917511:HXZ917540 IHQ917511:IHV917540 IRM917511:IRR917540 JBI917511:JBN917540 JLE917511:JLJ917540 JVA917511:JVF917540 KEW917511:KFB917540 KOS917511:KOX917540 KYO917511:KYT917540 LIK917511:LIP917540 LSG917511:LSL917540 MCC917511:MCH917540 MLY917511:MMD917540 MVU917511:MVZ917540 NFQ917511:NFV917540 NPM917511:NPR917540 NZI917511:NZN917540 OJE917511:OJJ917540 OTA917511:OTF917540 PCW917511:PDB917540 PMS917511:PMX917540 PWO917511:PWT917540 QGK917511:QGP917540 QQG917511:QQL917540 RAC917511:RAH917540 RJY917511:RKD917540 RTU917511:RTZ917540 SDQ917511:SDV917540 SNM917511:SNR917540 SXI917511:SXN917540 THE917511:THJ917540 TRA917511:TRF917540 UAW917511:UBB917540 UKS917511:UKX917540 UUO917511:UUT917540 VEK917511:VEP917540 VOG917511:VOL917540 VYC917511:VYH917540 WHY917511:WID917540 WRU917511:WRZ917540 B983047:G983076 FI983047:FN983076 PE983047:PJ983076 ZA983047:ZF983076 AIW983047:AJB983076 ASS983047:ASX983076 BCO983047:BCT983076 BMK983047:BMP983076 BWG983047:BWL983076 CGC983047:CGH983076 CPY983047:CQD983076 CZU983047:CZZ983076 DJQ983047:DJV983076 DTM983047:DTR983076 EDI983047:EDN983076 ENE983047:ENJ983076 EXA983047:EXF983076 FGW983047:FHB983076 FQS983047:FQX983076 GAO983047:GAT983076 GKK983047:GKP983076 GUG983047:GUL983076 HEC983047:HEH983076 HNY983047:HOD983076 HXU983047:HXZ983076 IHQ983047:IHV983076 IRM983047:IRR983076 JBI983047:JBN983076 JLE983047:JLJ983076 JVA983047:JVF983076 KEW983047:KFB983076 KOS983047:KOX983076 KYO983047:KYT983076 LIK983047:LIP983076 LSG983047:LSL983076 MCC983047:MCH983076 MLY983047:MMD983076 MVU983047:MVZ983076 NFQ983047:NFV983076 NPM983047:NPR983076 NZI983047:NZN983076 OJE983047:OJJ983076 OTA983047:OTF983076 PCW983047:PDB983076 PMS983047:PMX983076 PWO983047:PWT983076 QGK983047:QGP983076 QQG983047:QQL983076 RAC983047:RAH983076 RJY983047:RKD983076 RTU983047:RTZ983076 SDQ983047:SDV983076 SNM983047:SNR983076 SXI983047:SXN983076 THE983047:THJ983076 TRA983047:TRF983076 UAW983047:UBB983076 UKS983047:UKX983076 UUO983047:UUT983076 VEK983047:VEP983076 VOG983047:VOL983076 VYC983047:VYH983076 WHY983047:WID983076 B7:G36" xr:uid="{00000000-0002-0000-0900-000001000000}">
      <formula1>-1.79769313486231E+100</formula1>
      <formula2>1.79769313486231E+100</formula2>
    </dataValidation>
  </dataValidations>
  <pageMargins left="0.70866141732283472" right="0" top="0.74803149606299213" bottom="0.74803149606299213" header="0.31496062992125984" footer="0.31496062992125984"/>
  <pageSetup paperSize="256" scale="72" orientation="landscape" horizontalDpi="1200" verticalDpi="1200" r:id="rId1"/>
  <ignoredErrors>
    <ignoredError sqref="B7:G7 B20:G21 B27:G28 B30:G33 B36:G3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0"/>
  <sheetViews>
    <sheetView showGridLines="0" topLeftCell="A8" zoomScaleNormal="100" workbookViewId="0">
      <selection activeCell="J21" sqref="J21"/>
    </sheetView>
  </sheetViews>
  <sheetFormatPr baseColWidth="10" defaultColWidth="11.42578125" defaultRowHeight="15" x14ac:dyDescent="0.25"/>
  <cols>
    <col min="1" max="1" width="53.85546875" customWidth="1"/>
    <col min="2" max="2" width="13.5703125" customWidth="1"/>
    <col min="3" max="4" width="13.140625" customWidth="1"/>
    <col min="5" max="5" width="13" customWidth="1"/>
    <col min="6" max="6" width="13.140625" customWidth="1"/>
    <col min="7" max="7" width="15.7109375" customWidth="1"/>
    <col min="197" max="197" width="42.28515625" customWidth="1"/>
    <col min="198" max="198" width="14.85546875" customWidth="1"/>
    <col min="199" max="199" width="15.5703125" customWidth="1"/>
    <col min="200" max="200" width="15.85546875" customWidth="1"/>
    <col min="201" max="201" width="15.42578125" customWidth="1"/>
    <col min="202" max="202" width="17" customWidth="1"/>
    <col min="203" max="203" width="14.28515625" customWidth="1"/>
    <col min="453" max="453" width="42.28515625" customWidth="1"/>
    <col min="454" max="454" width="14.85546875" customWidth="1"/>
    <col min="455" max="455" width="15.5703125" customWidth="1"/>
    <col min="456" max="456" width="15.85546875" customWidth="1"/>
    <col min="457" max="457" width="15.42578125" customWidth="1"/>
    <col min="458" max="458" width="17" customWidth="1"/>
    <col min="459" max="459" width="14.28515625" customWidth="1"/>
    <col min="709" max="709" width="42.28515625" customWidth="1"/>
    <col min="710" max="710" width="14.85546875" customWidth="1"/>
    <col min="711" max="711" width="15.5703125" customWidth="1"/>
    <col min="712" max="712" width="15.85546875" customWidth="1"/>
    <col min="713" max="713" width="15.42578125" customWidth="1"/>
    <col min="714" max="714" width="17" customWidth="1"/>
    <col min="715" max="715" width="14.28515625" customWidth="1"/>
    <col min="965" max="965" width="42.28515625" customWidth="1"/>
    <col min="966" max="966" width="14.85546875" customWidth="1"/>
    <col min="967" max="967" width="15.5703125" customWidth="1"/>
    <col min="968" max="968" width="15.85546875" customWidth="1"/>
    <col min="969" max="969" width="15.42578125" customWidth="1"/>
    <col min="970" max="970" width="17" customWidth="1"/>
    <col min="971" max="971" width="14.28515625" customWidth="1"/>
    <col min="1221" max="1221" width="42.28515625" customWidth="1"/>
    <col min="1222" max="1222" width="14.85546875" customWidth="1"/>
    <col min="1223" max="1223" width="15.5703125" customWidth="1"/>
    <col min="1224" max="1224" width="15.85546875" customWidth="1"/>
    <col min="1225" max="1225" width="15.42578125" customWidth="1"/>
    <col min="1226" max="1226" width="17" customWidth="1"/>
    <col min="1227" max="1227" width="14.28515625" customWidth="1"/>
    <col min="1477" max="1477" width="42.28515625" customWidth="1"/>
    <col min="1478" max="1478" width="14.85546875" customWidth="1"/>
    <col min="1479" max="1479" width="15.5703125" customWidth="1"/>
    <col min="1480" max="1480" width="15.85546875" customWidth="1"/>
    <col min="1481" max="1481" width="15.42578125" customWidth="1"/>
    <col min="1482" max="1482" width="17" customWidth="1"/>
    <col min="1483" max="1483" width="14.28515625" customWidth="1"/>
    <col min="1733" max="1733" width="42.28515625" customWidth="1"/>
    <col min="1734" max="1734" width="14.85546875" customWidth="1"/>
    <col min="1735" max="1735" width="15.5703125" customWidth="1"/>
    <col min="1736" max="1736" width="15.85546875" customWidth="1"/>
    <col min="1737" max="1737" width="15.42578125" customWidth="1"/>
    <col min="1738" max="1738" width="17" customWidth="1"/>
    <col min="1739" max="1739" width="14.28515625" customWidth="1"/>
    <col min="1989" max="1989" width="42.28515625" customWidth="1"/>
    <col min="1990" max="1990" width="14.85546875" customWidth="1"/>
    <col min="1991" max="1991" width="15.5703125" customWidth="1"/>
    <col min="1992" max="1992" width="15.85546875" customWidth="1"/>
    <col min="1993" max="1993" width="15.42578125" customWidth="1"/>
    <col min="1994" max="1994" width="17" customWidth="1"/>
    <col min="1995" max="1995" width="14.28515625" customWidth="1"/>
    <col min="2245" max="2245" width="42.28515625" customWidth="1"/>
    <col min="2246" max="2246" width="14.85546875" customWidth="1"/>
    <col min="2247" max="2247" width="15.5703125" customWidth="1"/>
    <col min="2248" max="2248" width="15.85546875" customWidth="1"/>
    <col min="2249" max="2249" width="15.42578125" customWidth="1"/>
    <col min="2250" max="2250" width="17" customWidth="1"/>
    <col min="2251" max="2251" width="14.28515625" customWidth="1"/>
    <col min="2501" max="2501" width="42.28515625" customWidth="1"/>
    <col min="2502" max="2502" width="14.85546875" customWidth="1"/>
    <col min="2503" max="2503" width="15.5703125" customWidth="1"/>
    <col min="2504" max="2504" width="15.85546875" customWidth="1"/>
    <col min="2505" max="2505" width="15.42578125" customWidth="1"/>
    <col min="2506" max="2506" width="17" customWidth="1"/>
    <col min="2507" max="2507" width="14.28515625" customWidth="1"/>
    <col min="2757" max="2757" width="42.28515625" customWidth="1"/>
    <col min="2758" max="2758" width="14.85546875" customWidth="1"/>
    <col min="2759" max="2759" width="15.5703125" customWidth="1"/>
    <col min="2760" max="2760" width="15.85546875" customWidth="1"/>
    <col min="2761" max="2761" width="15.42578125" customWidth="1"/>
    <col min="2762" max="2762" width="17" customWidth="1"/>
    <col min="2763" max="2763" width="14.28515625" customWidth="1"/>
    <col min="3013" max="3013" width="42.28515625" customWidth="1"/>
    <col min="3014" max="3014" width="14.85546875" customWidth="1"/>
    <col min="3015" max="3015" width="15.5703125" customWidth="1"/>
    <col min="3016" max="3016" width="15.85546875" customWidth="1"/>
    <col min="3017" max="3017" width="15.42578125" customWidth="1"/>
    <col min="3018" max="3018" width="17" customWidth="1"/>
    <col min="3019" max="3019" width="14.28515625" customWidth="1"/>
    <col min="3269" max="3269" width="42.28515625" customWidth="1"/>
    <col min="3270" max="3270" width="14.85546875" customWidth="1"/>
    <col min="3271" max="3271" width="15.5703125" customWidth="1"/>
    <col min="3272" max="3272" width="15.85546875" customWidth="1"/>
    <col min="3273" max="3273" width="15.42578125" customWidth="1"/>
    <col min="3274" max="3274" width="17" customWidth="1"/>
    <col min="3275" max="3275" width="14.28515625" customWidth="1"/>
    <col min="3525" max="3525" width="42.28515625" customWidth="1"/>
    <col min="3526" max="3526" width="14.85546875" customWidth="1"/>
    <col min="3527" max="3527" width="15.5703125" customWidth="1"/>
    <col min="3528" max="3528" width="15.85546875" customWidth="1"/>
    <col min="3529" max="3529" width="15.42578125" customWidth="1"/>
    <col min="3530" max="3530" width="17" customWidth="1"/>
    <col min="3531" max="3531" width="14.28515625" customWidth="1"/>
    <col min="3781" max="3781" width="42.28515625" customWidth="1"/>
    <col min="3782" max="3782" width="14.85546875" customWidth="1"/>
    <col min="3783" max="3783" width="15.5703125" customWidth="1"/>
    <col min="3784" max="3784" width="15.85546875" customWidth="1"/>
    <col min="3785" max="3785" width="15.42578125" customWidth="1"/>
    <col min="3786" max="3786" width="17" customWidth="1"/>
    <col min="3787" max="3787" width="14.28515625" customWidth="1"/>
    <col min="4037" max="4037" width="42.28515625" customWidth="1"/>
    <col min="4038" max="4038" width="14.85546875" customWidth="1"/>
    <col min="4039" max="4039" width="15.5703125" customWidth="1"/>
    <col min="4040" max="4040" width="15.85546875" customWidth="1"/>
    <col min="4041" max="4041" width="15.42578125" customWidth="1"/>
    <col min="4042" max="4042" width="17" customWidth="1"/>
    <col min="4043" max="4043" width="14.28515625" customWidth="1"/>
    <col min="4293" max="4293" width="42.28515625" customWidth="1"/>
    <col min="4294" max="4294" width="14.85546875" customWidth="1"/>
    <col min="4295" max="4295" width="15.5703125" customWidth="1"/>
    <col min="4296" max="4296" width="15.85546875" customWidth="1"/>
    <col min="4297" max="4297" width="15.42578125" customWidth="1"/>
    <col min="4298" max="4298" width="17" customWidth="1"/>
    <col min="4299" max="4299" width="14.28515625" customWidth="1"/>
    <col min="4549" max="4549" width="42.28515625" customWidth="1"/>
    <col min="4550" max="4550" width="14.85546875" customWidth="1"/>
    <col min="4551" max="4551" width="15.5703125" customWidth="1"/>
    <col min="4552" max="4552" width="15.85546875" customWidth="1"/>
    <col min="4553" max="4553" width="15.42578125" customWidth="1"/>
    <col min="4554" max="4554" width="17" customWidth="1"/>
    <col min="4555" max="4555" width="14.28515625" customWidth="1"/>
    <col min="4805" max="4805" width="42.28515625" customWidth="1"/>
    <col min="4806" max="4806" width="14.85546875" customWidth="1"/>
    <col min="4807" max="4807" width="15.5703125" customWidth="1"/>
    <col min="4808" max="4808" width="15.85546875" customWidth="1"/>
    <col min="4809" max="4809" width="15.42578125" customWidth="1"/>
    <col min="4810" max="4810" width="17" customWidth="1"/>
    <col min="4811" max="4811" width="14.28515625" customWidth="1"/>
    <col min="5061" max="5061" width="42.28515625" customWidth="1"/>
    <col min="5062" max="5062" width="14.85546875" customWidth="1"/>
    <col min="5063" max="5063" width="15.5703125" customWidth="1"/>
    <col min="5064" max="5064" width="15.85546875" customWidth="1"/>
    <col min="5065" max="5065" width="15.42578125" customWidth="1"/>
    <col min="5066" max="5066" width="17" customWidth="1"/>
    <col min="5067" max="5067" width="14.28515625" customWidth="1"/>
    <col min="5317" max="5317" width="42.28515625" customWidth="1"/>
    <col min="5318" max="5318" width="14.85546875" customWidth="1"/>
    <col min="5319" max="5319" width="15.5703125" customWidth="1"/>
    <col min="5320" max="5320" width="15.85546875" customWidth="1"/>
    <col min="5321" max="5321" width="15.42578125" customWidth="1"/>
    <col min="5322" max="5322" width="17" customWidth="1"/>
    <col min="5323" max="5323" width="14.28515625" customWidth="1"/>
    <col min="5573" max="5573" width="42.28515625" customWidth="1"/>
    <col min="5574" max="5574" width="14.85546875" customWidth="1"/>
    <col min="5575" max="5575" width="15.5703125" customWidth="1"/>
    <col min="5576" max="5576" width="15.85546875" customWidth="1"/>
    <col min="5577" max="5577" width="15.42578125" customWidth="1"/>
    <col min="5578" max="5578" width="17" customWidth="1"/>
    <col min="5579" max="5579" width="14.28515625" customWidth="1"/>
    <col min="5829" max="5829" width="42.28515625" customWidth="1"/>
    <col min="5830" max="5830" width="14.85546875" customWidth="1"/>
    <col min="5831" max="5831" width="15.5703125" customWidth="1"/>
    <col min="5832" max="5832" width="15.85546875" customWidth="1"/>
    <col min="5833" max="5833" width="15.42578125" customWidth="1"/>
    <col min="5834" max="5834" width="17" customWidth="1"/>
    <col min="5835" max="5835" width="14.28515625" customWidth="1"/>
    <col min="6085" max="6085" width="42.28515625" customWidth="1"/>
    <col min="6086" max="6086" width="14.85546875" customWidth="1"/>
    <col min="6087" max="6087" width="15.5703125" customWidth="1"/>
    <col min="6088" max="6088" width="15.85546875" customWidth="1"/>
    <col min="6089" max="6089" width="15.42578125" customWidth="1"/>
    <col min="6090" max="6090" width="17" customWidth="1"/>
    <col min="6091" max="6091" width="14.28515625" customWidth="1"/>
    <col min="6341" max="6341" width="42.28515625" customWidth="1"/>
    <col min="6342" max="6342" width="14.85546875" customWidth="1"/>
    <col min="6343" max="6343" width="15.5703125" customWidth="1"/>
    <col min="6344" max="6344" width="15.85546875" customWidth="1"/>
    <col min="6345" max="6345" width="15.42578125" customWidth="1"/>
    <col min="6346" max="6346" width="17" customWidth="1"/>
    <col min="6347" max="6347" width="14.28515625" customWidth="1"/>
    <col min="6597" max="6597" width="42.28515625" customWidth="1"/>
    <col min="6598" max="6598" width="14.85546875" customWidth="1"/>
    <col min="6599" max="6599" width="15.5703125" customWidth="1"/>
    <col min="6600" max="6600" width="15.85546875" customWidth="1"/>
    <col min="6601" max="6601" width="15.42578125" customWidth="1"/>
    <col min="6602" max="6602" width="17" customWidth="1"/>
    <col min="6603" max="6603" width="14.28515625" customWidth="1"/>
    <col min="6853" max="6853" width="42.28515625" customWidth="1"/>
    <col min="6854" max="6854" width="14.85546875" customWidth="1"/>
    <col min="6855" max="6855" width="15.5703125" customWidth="1"/>
    <col min="6856" max="6856" width="15.85546875" customWidth="1"/>
    <col min="6857" max="6857" width="15.42578125" customWidth="1"/>
    <col min="6858" max="6858" width="17" customWidth="1"/>
    <col min="6859" max="6859" width="14.28515625" customWidth="1"/>
    <col min="7109" max="7109" width="42.28515625" customWidth="1"/>
    <col min="7110" max="7110" width="14.85546875" customWidth="1"/>
    <col min="7111" max="7111" width="15.5703125" customWidth="1"/>
    <col min="7112" max="7112" width="15.85546875" customWidth="1"/>
    <col min="7113" max="7113" width="15.42578125" customWidth="1"/>
    <col min="7114" max="7114" width="17" customWidth="1"/>
    <col min="7115" max="7115" width="14.28515625" customWidth="1"/>
    <col min="7365" max="7365" width="42.28515625" customWidth="1"/>
    <col min="7366" max="7366" width="14.85546875" customWidth="1"/>
    <col min="7367" max="7367" width="15.5703125" customWidth="1"/>
    <col min="7368" max="7368" width="15.85546875" customWidth="1"/>
    <col min="7369" max="7369" width="15.42578125" customWidth="1"/>
    <col min="7370" max="7370" width="17" customWidth="1"/>
    <col min="7371" max="7371" width="14.28515625" customWidth="1"/>
    <col min="7621" max="7621" width="42.28515625" customWidth="1"/>
    <col min="7622" max="7622" width="14.85546875" customWidth="1"/>
    <col min="7623" max="7623" width="15.5703125" customWidth="1"/>
    <col min="7624" max="7624" width="15.85546875" customWidth="1"/>
    <col min="7625" max="7625" width="15.42578125" customWidth="1"/>
    <col min="7626" max="7626" width="17" customWidth="1"/>
    <col min="7627" max="7627" width="14.28515625" customWidth="1"/>
    <col min="7877" max="7877" width="42.28515625" customWidth="1"/>
    <col min="7878" max="7878" width="14.85546875" customWidth="1"/>
    <col min="7879" max="7879" width="15.5703125" customWidth="1"/>
    <col min="7880" max="7880" width="15.85546875" customWidth="1"/>
    <col min="7881" max="7881" width="15.42578125" customWidth="1"/>
    <col min="7882" max="7882" width="17" customWidth="1"/>
    <col min="7883" max="7883" width="14.28515625" customWidth="1"/>
    <col min="8133" max="8133" width="42.28515625" customWidth="1"/>
    <col min="8134" max="8134" width="14.85546875" customWidth="1"/>
    <col min="8135" max="8135" width="15.5703125" customWidth="1"/>
    <col min="8136" max="8136" width="15.85546875" customWidth="1"/>
    <col min="8137" max="8137" width="15.42578125" customWidth="1"/>
    <col min="8138" max="8138" width="17" customWidth="1"/>
    <col min="8139" max="8139" width="14.28515625" customWidth="1"/>
    <col min="8389" max="8389" width="42.28515625" customWidth="1"/>
    <col min="8390" max="8390" width="14.85546875" customWidth="1"/>
    <col min="8391" max="8391" width="15.5703125" customWidth="1"/>
    <col min="8392" max="8392" width="15.85546875" customWidth="1"/>
    <col min="8393" max="8393" width="15.42578125" customWidth="1"/>
    <col min="8394" max="8394" width="17" customWidth="1"/>
    <col min="8395" max="8395" width="14.28515625" customWidth="1"/>
    <col min="8645" max="8645" width="42.28515625" customWidth="1"/>
    <col min="8646" max="8646" width="14.85546875" customWidth="1"/>
    <col min="8647" max="8647" width="15.5703125" customWidth="1"/>
    <col min="8648" max="8648" width="15.85546875" customWidth="1"/>
    <col min="8649" max="8649" width="15.42578125" customWidth="1"/>
    <col min="8650" max="8650" width="17" customWidth="1"/>
    <col min="8651" max="8651" width="14.28515625" customWidth="1"/>
    <col min="8901" max="8901" width="42.28515625" customWidth="1"/>
    <col min="8902" max="8902" width="14.85546875" customWidth="1"/>
    <col min="8903" max="8903" width="15.5703125" customWidth="1"/>
    <col min="8904" max="8904" width="15.85546875" customWidth="1"/>
    <col min="8905" max="8905" width="15.42578125" customWidth="1"/>
    <col min="8906" max="8906" width="17" customWidth="1"/>
    <col min="8907" max="8907" width="14.28515625" customWidth="1"/>
    <col min="9157" max="9157" width="42.28515625" customWidth="1"/>
    <col min="9158" max="9158" width="14.85546875" customWidth="1"/>
    <col min="9159" max="9159" width="15.5703125" customWidth="1"/>
    <col min="9160" max="9160" width="15.85546875" customWidth="1"/>
    <col min="9161" max="9161" width="15.42578125" customWidth="1"/>
    <col min="9162" max="9162" width="17" customWidth="1"/>
    <col min="9163" max="9163" width="14.28515625" customWidth="1"/>
    <col min="9413" max="9413" width="42.28515625" customWidth="1"/>
    <col min="9414" max="9414" width="14.85546875" customWidth="1"/>
    <col min="9415" max="9415" width="15.5703125" customWidth="1"/>
    <col min="9416" max="9416" width="15.85546875" customWidth="1"/>
    <col min="9417" max="9417" width="15.42578125" customWidth="1"/>
    <col min="9418" max="9418" width="17" customWidth="1"/>
    <col min="9419" max="9419" width="14.28515625" customWidth="1"/>
    <col min="9669" max="9669" width="42.28515625" customWidth="1"/>
    <col min="9670" max="9670" width="14.85546875" customWidth="1"/>
    <col min="9671" max="9671" width="15.5703125" customWidth="1"/>
    <col min="9672" max="9672" width="15.85546875" customWidth="1"/>
    <col min="9673" max="9673" width="15.42578125" customWidth="1"/>
    <col min="9674" max="9674" width="17" customWidth="1"/>
    <col min="9675" max="9675" width="14.28515625" customWidth="1"/>
    <col min="9925" max="9925" width="42.28515625" customWidth="1"/>
    <col min="9926" max="9926" width="14.85546875" customWidth="1"/>
    <col min="9927" max="9927" width="15.5703125" customWidth="1"/>
    <col min="9928" max="9928" width="15.85546875" customWidth="1"/>
    <col min="9929" max="9929" width="15.42578125" customWidth="1"/>
    <col min="9930" max="9930" width="17" customWidth="1"/>
    <col min="9931" max="9931" width="14.28515625" customWidth="1"/>
    <col min="10181" max="10181" width="42.28515625" customWidth="1"/>
    <col min="10182" max="10182" width="14.85546875" customWidth="1"/>
    <col min="10183" max="10183" width="15.5703125" customWidth="1"/>
    <col min="10184" max="10184" width="15.85546875" customWidth="1"/>
    <col min="10185" max="10185" width="15.42578125" customWidth="1"/>
    <col min="10186" max="10186" width="17" customWidth="1"/>
    <col min="10187" max="10187" width="14.28515625" customWidth="1"/>
    <col min="10437" max="10437" width="42.28515625" customWidth="1"/>
    <col min="10438" max="10438" width="14.85546875" customWidth="1"/>
    <col min="10439" max="10439" width="15.5703125" customWidth="1"/>
    <col min="10440" max="10440" width="15.85546875" customWidth="1"/>
    <col min="10441" max="10441" width="15.42578125" customWidth="1"/>
    <col min="10442" max="10442" width="17" customWidth="1"/>
    <col min="10443" max="10443" width="14.28515625" customWidth="1"/>
    <col min="10693" max="10693" width="42.28515625" customWidth="1"/>
    <col min="10694" max="10694" width="14.85546875" customWidth="1"/>
    <col min="10695" max="10695" width="15.5703125" customWidth="1"/>
    <col min="10696" max="10696" width="15.85546875" customWidth="1"/>
    <col min="10697" max="10697" width="15.42578125" customWidth="1"/>
    <col min="10698" max="10698" width="17" customWidth="1"/>
    <col min="10699" max="10699" width="14.28515625" customWidth="1"/>
    <col min="10949" max="10949" width="42.28515625" customWidth="1"/>
    <col min="10950" max="10950" width="14.85546875" customWidth="1"/>
    <col min="10951" max="10951" width="15.5703125" customWidth="1"/>
    <col min="10952" max="10952" width="15.85546875" customWidth="1"/>
    <col min="10953" max="10953" width="15.42578125" customWidth="1"/>
    <col min="10954" max="10954" width="17" customWidth="1"/>
    <col min="10955" max="10955" width="14.28515625" customWidth="1"/>
    <col min="11205" max="11205" width="42.28515625" customWidth="1"/>
    <col min="11206" max="11206" width="14.85546875" customWidth="1"/>
    <col min="11207" max="11207" width="15.5703125" customWidth="1"/>
    <col min="11208" max="11208" width="15.85546875" customWidth="1"/>
    <col min="11209" max="11209" width="15.42578125" customWidth="1"/>
    <col min="11210" max="11210" width="17" customWidth="1"/>
    <col min="11211" max="11211" width="14.28515625" customWidth="1"/>
    <col min="11461" max="11461" width="42.28515625" customWidth="1"/>
    <col min="11462" max="11462" width="14.85546875" customWidth="1"/>
    <col min="11463" max="11463" width="15.5703125" customWidth="1"/>
    <col min="11464" max="11464" width="15.85546875" customWidth="1"/>
    <col min="11465" max="11465" width="15.42578125" customWidth="1"/>
    <col min="11466" max="11466" width="17" customWidth="1"/>
    <col min="11467" max="11467" width="14.28515625" customWidth="1"/>
    <col min="11717" max="11717" width="42.28515625" customWidth="1"/>
    <col min="11718" max="11718" width="14.85546875" customWidth="1"/>
    <col min="11719" max="11719" width="15.5703125" customWidth="1"/>
    <col min="11720" max="11720" width="15.85546875" customWidth="1"/>
    <col min="11721" max="11721" width="15.42578125" customWidth="1"/>
    <col min="11722" max="11722" width="17" customWidth="1"/>
    <col min="11723" max="11723" width="14.28515625" customWidth="1"/>
    <col min="11973" max="11973" width="42.28515625" customWidth="1"/>
    <col min="11974" max="11974" width="14.85546875" customWidth="1"/>
    <col min="11975" max="11975" width="15.5703125" customWidth="1"/>
    <col min="11976" max="11976" width="15.85546875" customWidth="1"/>
    <col min="11977" max="11977" width="15.42578125" customWidth="1"/>
    <col min="11978" max="11978" width="17" customWidth="1"/>
    <col min="11979" max="11979" width="14.28515625" customWidth="1"/>
    <col min="12229" max="12229" width="42.28515625" customWidth="1"/>
    <col min="12230" max="12230" width="14.85546875" customWidth="1"/>
    <col min="12231" max="12231" width="15.5703125" customWidth="1"/>
    <col min="12232" max="12232" width="15.85546875" customWidth="1"/>
    <col min="12233" max="12233" width="15.42578125" customWidth="1"/>
    <col min="12234" max="12234" width="17" customWidth="1"/>
    <col min="12235" max="12235" width="14.28515625" customWidth="1"/>
    <col min="12485" max="12485" width="42.28515625" customWidth="1"/>
    <col min="12486" max="12486" width="14.85546875" customWidth="1"/>
    <col min="12487" max="12487" width="15.5703125" customWidth="1"/>
    <col min="12488" max="12488" width="15.85546875" customWidth="1"/>
    <col min="12489" max="12489" width="15.42578125" customWidth="1"/>
    <col min="12490" max="12490" width="17" customWidth="1"/>
    <col min="12491" max="12491" width="14.28515625" customWidth="1"/>
    <col min="12741" max="12741" width="42.28515625" customWidth="1"/>
    <col min="12742" max="12742" width="14.85546875" customWidth="1"/>
    <col min="12743" max="12743" width="15.5703125" customWidth="1"/>
    <col min="12744" max="12744" width="15.85546875" customWidth="1"/>
    <col min="12745" max="12745" width="15.42578125" customWidth="1"/>
    <col min="12746" max="12746" width="17" customWidth="1"/>
    <col min="12747" max="12747" width="14.28515625" customWidth="1"/>
    <col min="12997" max="12997" width="42.28515625" customWidth="1"/>
    <col min="12998" max="12998" width="14.85546875" customWidth="1"/>
    <col min="12999" max="12999" width="15.5703125" customWidth="1"/>
    <col min="13000" max="13000" width="15.85546875" customWidth="1"/>
    <col min="13001" max="13001" width="15.42578125" customWidth="1"/>
    <col min="13002" max="13002" width="17" customWidth="1"/>
    <col min="13003" max="13003" width="14.28515625" customWidth="1"/>
    <col min="13253" max="13253" width="42.28515625" customWidth="1"/>
    <col min="13254" max="13254" width="14.85546875" customWidth="1"/>
    <col min="13255" max="13255" width="15.5703125" customWidth="1"/>
    <col min="13256" max="13256" width="15.85546875" customWidth="1"/>
    <col min="13257" max="13257" width="15.42578125" customWidth="1"/>
    <col min="13258" max="13258" width="17" customWidth="1"/>
    <col min="13259" max="13259" width="14.28515625" customWidth="1"/>
    <col min="13509" max="13509" width="42.28515625" customWidth="1"/>
    <col min="13510" max="13510" width="14.85546875" customWidth="1"/>
    <col min="13511" max="13511" width="15.5703125" customWidth="1"/>
    <col min="13512" max="13512" width="15.85546875" customWidth="1"/>
    <col min="13513" max="13513" width="15.42578125" customWidth="1"/>
    <col min="13514" max="13514" width="17" customWidth="1"/>
    <col min="13515" max="13515" width="14.28515625" customWidth="1"/>
    <col min="13765" max="13765" width="42.28515625" customWidth="1"/>
    <col min="13766" max="13766" width="14.85546875" customWidth="1"/>
    <col min="13767" max="13767" width="15.5703125" customWidth="1"/>
    <col min="13768" max="13768" width="15.85546875" customWidth="1"/>
    <col min="13769" max="13769" width="15.42578125" customWidth="1"/>
    <col min="13770" max="13770" width="17" customWidth="1"/>
    <col min="13771" max="13771" width="14.28515625" customWidth="1"/>
    <col min="14021" max="14021" width="42.28515625" customWidth="1"/>
    <col min="14022" max="14022" width="14.85546875" customWidth="1"/>
    <col min="14023" max="14023" width="15.5703125" customWidth="1"/>
    <col min="14024" max="14024" width="15.85546875" customWidth="1"/>
    <col min="14025" max="14025" width="15.42578125" customWidth="1"/>
    <col min="14026" max="14026" width="17" customWidth="1"/>
    <col min="14027" max="14027" width="14.28515625" customWidth="1"/>
    <col min="14277" max="14277" width="42.28515625" customWidth="1"/>
    <col min="14278" max="14278" width="14.85546875" customWidth="1"/>
    <col min="14279" max="14279" width="15.5703125" customWidth="1"/>
    <col min="14280" max="14280" width="15.85546875" customWidth="1"/>
    <col min="14281" max="14281" width="15.42578125" customWidth="1"/>
    <col min="14282" max="14282" width="17" customWidth="1"/>
    <col min="14283" max="14283" width="14.28515625" customWidth="1"/>
    <col min="14533" max="14533" width="42.28515625" customWidth="1"/>
    <col min="14534" max="14534" width="14.85546875" customWidth="1"/>
    <col min="14535" max="14535" width="15.5703125" customWidth="1"/>
    <col min="14536" max="14536" width="15.85546875" customWidth="1"/>
    <col min="14537" max="14537" width="15.42578125" customWidth="1"/>
    <col min="14538" max="14538" width="17" customWidth="1"/>
    <col min="14539" max="14539" width="14.28515625" customWidth="1"/>
    <col min="14789" max="14789" width="42.28515625" customWidth="1"/>
    <col min="14790" max="14790" width="14.85546875" customWidth="1"/>
    <col min="14791" max="14791" width="15.5703125" customWidth="1"/>
    <col min="14792" max="14792" width="15.85546875" customWidth="1"/>
    <col min="14793" max="14793" width="15.42578125" customWidth="1"/>
    <col min="14794" max="14794" width="17" customWidth="1"/>
    <col min="14795" max="14795" width="14.28515625" customWidth="1"/>
    <col min="15045" max="15045" width="42.28515625" customWidth="1"/>
    <col min="15046" max="15046" width="14.85546875" customWidth="1"/>
    <col min="15047" max="15047" width="15.5703125" customWidth="1"/>
    <col min="15048" max="15048" width="15.85546875" customWidth="1"/>
    <col min="15049" max="15049" width="15.42578125" customWidth="1"/>
    <col min="15050" max="15050" width="17" customWidth="1"/>
    <col min="15051" max="15051" width="14.28515625" customWidth="1"/>
    <col min="15301" max="15301" width="42.28515625" customWidth="1"/>
    <col min="15302" max="15302" width="14.85546875" customWidth="1"/>
    <col min="15303" max="15303" width="15.5703125" customWidth="1"/>
    <col min="15304" max="15304" width="15.85546875" customWidth="1"/>
    <col min="15305" max="15305" width="15.42578125" customWidth="1"/>
    <col min="15306" max="15306" width="17" customWidth="1"/>
    <col min="15307" max="15307" width="14.28515625" customWidth="1"/>
    <col min="15557" max="15557" width="42.28515625" customWidth="1"/>
    <col min="15558" max="15558" width="14.85546875" customWidth="1"/>
    <col min="15559" max="15559" width="15.5703125" customWidth="1"/>
    <col min="15560" max="15560" width="15.85546875" customWidth="1"/>
    <col min="15561" max="15561" width="15.42578125" customWidth="1"/>
    <col min="15562" max="15562" width="17" customWidth="1"/>
    <col min="15563" max="15563" width="14.28515625" customWidth="1"/>
    <col min="15813" max="15813" width="42.28515625" customWidth="1"/>
    <col min="15814" max="15814" width="14.85546875" customWidth="1"/>
    <col min="15815" max="15815" width="15.5703125" customWidth="1"/>
    <col min="15816" max="15816" width="15.85546875" customWidth="1"/>
    <col min="15817" max="15817" width="15.42578125" customWidth="1"/>
    <col min="15818" max="15818" width="17" customWidth="1"/>
    <col min="15819" max="15819" width="14.28515625" customWidth="1"/>
    <col min="16069" max="16069" width="42.28515625" customWidth="1"/>
    <col min="16070" max="16070" width="14.85546875" customWidth="1"/>
    <col min="16071" max="16071" width="15.5703125" customWidth="1"/>
    <col min="16072" max="16072" width="15.85546875" customWidth="1"/>
    <col min="16073" max="16073" width="15.42578125" customWidth="1"/>
    <col min="16074" max="16074" width="17" customWidth="1"/>
    <col min="16075" max="16075" width="14.28515625" customWidth="1"/>
  </cols>
  <sheetData>
    <row r="1" spans="1:7" x14ac:dyDescent="0.25">
      <c r="A1" s="219" t="s">
        <v>437</v>
      </c>
      <c r="B1" s="219"/>
      <c r="C1" s="219"/>
      <c r="D1" s="219"/>
      <c r="E1" s="219"/>
      <c r="F1" s="219"/>
      <c r="G1" s="219"/>
    </row>
    <row r="2" spans="1:7" x14ac:dyDescent="0.25">
      <c r="A2" s="125" t="str">
        <f>'Formato 1'!A2</f>
        <v>MUNICIPIO DE ACAMBARO, GTO.</v>
      </c>
      <c r="B2" s="126"/>
      <c r="C2" s="126"/>
      <c r="D2" s="126"/>
      <c r="E2" s="126"/>
      <c r="F2" s="126"/>
      <c r="G2" s="127"/>
    </row>
    <row r="3" spans="1:7" x14ac:dyDescent="0.25">
      <c r="A3" s="128" t="s">
        <v>438</v>
      </c>
      <c r="B3" s="129"/>
      <c r="C3" s="129"/>
      <c r="D3" s="129"/>
      <c r="E3" s="129"/>
      <c r="F3" s="129"/>
      <c r="G3" s="130"/>
    </row>
    <row r="4" spans="1:7" x14ac:dyDescent="0.25">
      <c r="A4" s="179" t="s">
        <v>2</v>
      </c>
      <c r="B4" s="180"/>
      <c r="C4" s="180"/>
      <c r="D4" s="180"/>
      <c r="E4" s="180"/>
      <c r="F4" s="180"/>
      <c r="G4" s="181"/>
    </row>
    <row r="5" spans="1:7" x14ac:dyDescent="0.25">
      <c r="A5" s="179" t="s">
        <v>421</v>
      </c>
      <c r="B5" s="180"/>
      <c r="C5" s="180"/>
      <c r="D5" s="180"/>
      <c r="E5" s="180"/>
      <c r="F5" s="180"/>
      <c r="G5" s="181"/>
    </row>
    <row r="6" spans="1:7" ht="57.75" customHeight="1" x14ac:dyDescent="0.25">
      <c r="A6" s="182" t="s">
        <v>544</v>
      </c>
      <c r="B6" s="183" t="s">
        <v>543</v>
      </c>
      <c r="C6" s="184">
        <v>2025</v>
      </c>
      <c r="D6" s="184">
        <v>2026</v>
      </c>
      <c r="E6" s="184">
        <v>2027</v>
      </c>
      <c r="F6" s="184">
        <v>2028</v>
      </c>
      <c r="G6" s="184">
        <v>2029</v>
      </c>
    </row>
    <row r="7" spans="1:7" x14ac:dyDescent="0.25">
      <c r="A7" s="185" t="s">
        <v>534</v>
      </c>
      <c r="B7" s="186">
        <f>SUM(B8:B16)</f>
        <v>410851912.08000004</v>
      </c>
      <c r="C7" s="186">
        <f t="shared" ref="C7:G7" si="0">SUM(C8:C16)</f>
        <v>431394507.68400013</v>
      </c>
      <c r="D7" s="186">
        <f t="shared" si="0"/>
        <v>452964233.06820011</v>
      </c>
      <c r="E7" s="186">
        <f t="shared" si="0"/>
        <v>475612444.72161019</v>
      </c>
      <c r="F7" s="186">
        <f t="shared" si="0"/>
        <v>499393066.95769066</v>
      </c>
      <c r="G7" s="186">
        <f t="shared" si="0"/>
        <v>524362720.30557525</v>
      </c>
    </row>
    <row r="8" spans="1:7" x14ac:dyDescent="0.25">
      <c r="A8" s="187" t="s">
        <v>531</v>
      </c>
      <c r="B8" s="188">
        <v>183303155.76999998</v>
      </c>
      <c r="C8" s="188">
        <v>192468313.55849999</v>
      </c>
      <c r="D8" s="188">
        <v>202091729.23642501</v>
      </c>
      <c r="E8" s="188">
        <v>212196315.69824627</v>
      </c>
      <c r="F8" s="188">
        <v>222806131.48315859</v>
      </c>
      <c r="G8" s="188">
        <v>233946438.05731654</v>
      </c>
    </row>
    <row r="9" spans="1:7" x14ac:dyDescent="0.25">
      <c r="A9" s="187" t="s">
        <v>532</v>
      </c>
      <c r="B9" s="188">
        <v>20923821.43</v>
      </c>
      <c r="C9" s="188">
        <v>21970012.501499999</v>
      </c>
      <c r="D9" s="188">
        <v>23068513.126575001</v>
      </c>
      <c r="E9" s="188">
        <v>24221938.782903753</v>
      </c>
      <c r="F9" s="188">
        <v>25433035.722048942</v>
      </c>
      <c r="G9" s="188">
        <v>26704687.50815139</v>
      </c>
    </row>
    <row r="10" spans="1:7" x14ac:dyDescent="0.25">
      <c r="A10" s="187" t="s">
        <v>439</v>
      </c>
      <c r="B10" s="188">
        <v>94786254.070000008</v>
      </c>
      <c r="C10" s="188">
        <v>99525566.77350001</v>
      </c>
      <c r="D10" s="188">
        <v>104501845.11217502</v>
      </c>
      <c r="E10" s="188">
        <v>109726937.36778377</v>
      </c>
      <c r="F10" s="188">
        <v>115213284.23617296</v>
      </c>
      <c r="G10" s="188">
        <v>120973948.44798161</v>
      </c>
    </row>
    <row r="11" spans="1:7" ht="24" x14ac:dyDescent="0.25">
      <c r="A11" s="189" t="s">
        <v>440</v>
      </c>
      <c r="B11" s="188">
        <v>39341970.57</v>
      </c>
      <c r="C11" s="188">
        <v>41309069.098499998</v>
      </c>
      <c r="D11" s="188">
        <v>43374522.553424999</v>
      </c>
      <c r="E11" s="188">
        <v>45543248.681096248</v>
      </c>
      <c r="F11" s="188">
        <v>47820411.115151063</v>
      </c>
      <c r="G11" s="188">
        <v>50211431.670908615</v>
      </c>
    </row>
    <row r="12" spans="1:7" x14ac:dyDescent="0.25">
      <c r="A12" s="189" t="s">
        <v>533</v>
      </c>
      <c r="B12" s="188">
        <v>7611000</v>
      </c>
      <c r="C12" s="188">
        <v>7991550</v>
      </c>
      <c r="D12" s="188">
        <v>8391127.5</v>
      </c>
      <c r="E12" s="188">
        <v>8810683.875</v>
      </c>
      <c r="F12" s="188">
        <v>9251218.0687499996</v>
      </c>
      <c r="G12" s="188">
        <v>9713778.9721875004</v>
      </c>
    </row>
    <row r="13" spans="1:7" x14ac:dyDescent="0.25">
      <c r="A13" s="187" t="s">
        <v>441</v>
      </c>
      <c r="B13" s="188">
        <v>48817173.290000066</v>
      </c>
      <c r="C13" s="188">
        <v>51258031.954500072</v>
      </c>
      <c r="D13" s="188">
        <v>53820933.552225076</v>
      </c>
      <c r="E13" s="188">
        <v>56511980.22983633</v>
      </c>
      <c r="F13" s="188">
        <v>59337579.24132815</v>
      </c>
      <c r="G13" s="188">
        <v>62304458.203394562</v>
      </c>
    </row>
    <row r="14" spans="1:7" x14ac:dyDescent="0.25">
      <c r="A14" s="189" t="s">
        <v>442</v>
      </c>
      <c r="B14" s="188">
        <v>12318536.949999999</v>
      </c>
      <c r="C14" s="188">
        <v>12934463.797499999</v>
      </c>
      <c r="D14" s="188">
        <v>13581186.987375</v>
      </c>
      <c r="E14" s="188">
        <v>14260246.336743752</v>
      </c>
      <c r="F14" s="188">
        <v>14973258.653580939</v>
      </c>
      <c r="G14" s="188">
        <v>15721921.586259987</v>
      </c>
    </row>
    <row r="15" spans="1:7" x14ac:dyDescent="0.25">
      <c r="A15" s="187" t="s">
        <v>443</v>
      </c>
      <c r="B15" s="188">
        <v>3150000</v>
      </c>
      <c r="C15" s="188">
        <v>3307500</v>
      </c>
      <c r="D15" s="188">
        <v>3472875</v>
      </c>
      <c r="E15" s="188">
        <v>3646518.75</v>
      </c>
      <c r="F15" s="188">
        <v>3828844.6875</v>
      </c>
      <c r="G15" s="188">
        <v>4020286.921875</v>
      </c>
    </row>
    <row r="16" spans="1:7" x14ac:dyDescent="0.25">
      <c r="A16" s="187" t="s">
        <v>444</v>
      </c>
      <c r="B16" s="188">
        <v>600000</v>
      </c>
      <c r="C16" s="188">
        <v>630000</v>
      </c>
      <c r="D16" s="188">
        <v>661500</v>
      </c>
      <c r="E16" s="188">
        <v>694575</v>
      </c>
      <c r="F16" s="188">
        <v>729303.75</v>
      </c>
      <c r="G16" s="188">
        <v>765768.9375</v>
      </c>
    </row>
    <row r="17" spans="1:7" x14ac:dyDescent="0.25">
      <c r="A17" s="190"/>
      <c r="B17" s="191"/>
      <c r="C17" s="191"/>
      <c r="D17" s="191"/>
      <c r="E17" s="191"/>
      <c r="F17" s="191"/>
      <c r="G17" s="191"/>
    </row>
    <row r="18" spans="1:7" x14ac:dyDescent="0.25">
      <c r="A18" s="192" t="s">
        <v>529</v>
      </c>
      <c r="B18" s="193">
        <f>SUM(B19:B27)</f>
        <v>144466260.19999999</v>
      </c>
      <c r="C18" s="193">
        <f t="shared" ref="C18:G18" si="1">SUM(C19:C27)</f>
        <v>151689573.21000001</v>
      </c>
      <c r="D18" s="193">
        <f t="shared" si="1"/>
        <v>159274051.87050003</v>
      </c>
      <c r="E18" s="193">
        <f t="shared" si="1"/>
        <v>167237754.46402502</v>
      </c>
      <c r="F18" s="193">
        <f t="shared" si="1"/>
        <v>175599642.18722627</v>
      </c>
      <c r="G18" s="193">
        <f t="shared" si="1"/>
        <v>184379624.29658759</v>
      </c>
    </row>
    <row r="19" spans="1:7" x14ac:dyDescent="0.25">
      <c r="A19" s="187" t="s">
        <v>531</v>
      </c>
      <c r="B19" s="188">
        <v>0</v>
      </c>
      <c r="C19" s="188">
        <v>0</v>
      </c>
      <c r="D19" s="188">
        <v>0</v>
      </c>
      <c r="E19" s="188">
        <v>0</v>
      </c>
      <c r="F19" s="188">
        <v>0</v>
      </c>
      <c r="G19" s="188">
        <v>0</v>
      </c>
    </row>
    <row r="20" spans="1:7" x14ac:dyDescent="0.25">
      <c r="A20" s="187" t="s">
        <v>532</v>
      </c>
      <c r="B20" s="188">
        <v>0</v>
      </c>
      <c r="C20" s="188">
        <v>0</v>
      </c>
      <c r="D20" s="188">
        <v>0</v>
      </c>
      <c r="E20" s="188">
        <v>0</v>
      </c>
      <c r="F20" s="188">
        <v>0</v>
      </c>
      <c r="G20" s="188">
        <v>0</v>
      </c>
    </row>
    <row r="21" spans="1:7" x14ac:dyDescent="0.25">
      <c r="A21" s="187" t="s">
        <v>439</v>
      </c>
      <c r="B21" s="188">
        <v>0</v>
      </c>
      <c r="C21" s="188">
        <v>0</v>
      </c>
      <c r="D21" s="188">
        <v>0</v>
      </c>
      <c r="E21" s="188">
        <v>0</v>
      </c>
      <c r="F21" s="188">
        <v>0</v>
      </c>
      <c r="G21" s="188">
        <v>0</v>
      </c>
    </row>
    <row r="22" spans="1:7" ht="24" x14ac:dyDescent="0.25">
      <c r="A22" s="189" t="s">
        <v>440</v>
      </c>
      <c r="B22" s="188">
        <v>2582325.73</v>
      </c>
      <c r="C22" s="188">
        <v>2711442.0164999999</v>
      </c>
      <c r="D22" s="188">
        <v>2847014.117325</v>
      </c>
      <c r="E22" s="188">
        <v>2989364.8231912502</v>
      </c>
      <c r="F22" s="188">
        <v>3138833.0643508127</v>
      </c>
      <c r="G22" s="188">
        <v>3295774.7175683533</v>
      </c>
    </row>
    <row r="23" spans="1:7" x14ac:dyDescent="0.25">
      <c r="A23" s="189" t="s">
        <v>533</v>
      </c>
      <c r="B23" s="188">
        <v>0</v>
      </c>
      <c r="C23" s="188">
        <v>0</v>
      </c>
      <c r="D23" s="188">
        <v>0</v>
      </c>
      <c r="E23" s="188">
        <v>0</v>
      </c>
      <c r="F23" s="188">
        <v>0</v>
      </c>
      <c r="G23" s="188">
        <v>0</v>
      </c>
    </row>
    <row r="24" spans="1:7" x14ac:dyDescent="0.25">
      <c r="A24" s="189" t="s">
        <v>441</v>
      </c>
      <c r="B24" s="188">
        <v>141883934.47</v>
      </c>
      <c r="C24" s="188">
        <v>148978131.19350001</v>
      </c>
      <c r="D24" s="188">
        <v>156427037.75317502</v>
      </c>
      <c r="E24" s="188">
        <v>164248389.64083377</v>
      </c>
      <c r="F24" s="188">
        <v>172460809.12287545</v>
      </c>
      <c r="G24" s="188">
        <v>181083849.57901922</v>
      </c>
    </row>
    <row r="25" spans="1:7" x14ac:dyDescent="0.25">
      <c r="A25" s="189" t="s">
        <v>442</v>
      </c>
      <c r="B25" s="188">
        <v>0</v>
      </c>
      <c r="C25" s="188">
        <v>0</v>
      </c>
      <c r="D25" s="188">
        <v>0</v>
      </c>
      <c r="E25" s="188">
        <v>0</v>
      </c>
      <c r="F25" s="188">
        <v>0</v>
      </c>
      <c r="G25" s="188">
        <v>0</v>
      </c>
    </row>
    <row r="26" spans="1:7" x14ac:dyDescent="0.25">
      <c r="A26" s="187" t="s">
        <v>445</v>
      </c>
      <c r="B26" s="188">
        <v>0</v>
      </c>
      <c r="C26" s="188">
        <v>0</v>
      </c>
      <c r="D26" s="188">
        <v>0</v>
      </c>
      <c r="E26" s="188">
        <v>0</v>
      </c>
      <c r="F26" s="188">
        <v>0</v>
      </c>
      <c r="G26" s="188">
        <v>0</v>
      </c>
    </row>
    <row r="27" spans="1:7" x14ac:dyDescent="0.25">
      <c r="A27" s="187" t="s">
        <v>444</v>
      </c>
      <c r="B27" s="188">
        <v>0</v>
      </c>
      <c r="C27" s="188">
        <v>0</v>
      </c>
      <c r="D27" s="188">
        <v>0</v>
      </c>
      <c r="E27" s="188">
        <v>0</v>
      </c>
      <c r="F27" s="188">
        <v>0</v>
      </c>
      <c r="G27" s="188">
        <v>0</v>
      </c>
    </row>
    <row r="28" spans="1:7" x14ac:dyDescent="0.25">
      <c r="A28" s="191"/>
      <c r="B28" s="191"/>
      <c r="C28" s="191"/>
      <c r="D28" s="191"/>
      <c r="E28" s="191"/>
      <c r="F28" s="191"/>
      <c r="G28" s="191"/>
    </row>
    <row r="29" spans="1:7" x14ac:dyDescent="0.25">
      <c r="A29" s="192" t="s">
        <v>530</v>
      </c>
      <c r="B29" s="194">
        <f t="shared" ref="B29:G29" si="2">B7+B18</f>
        <v>555318172.27999997</v>
      </c>
      <c r="C29" s="194">
        <f t="shared" si="2"/>
        <v>583084080.89400017</v>
      </c>
      <c r="D29" s="194">
        <f t="shared" si="2"/>
        <v>612238284.9387002</v>
      </c>
      <c r="E29" s="194">
        <f t="shared" si="2"/>
        <v>642850199.18563521</v>
      </c>
      <c r="F29" s="194">
        <f t="shared" si="2"/>
        <v>674992709.14491689</v>
      </c>
      <c r="G29" s="194">
        <f t="shared" si="2"/>
        <v>708742344.60216284</v>
      </c>
    </row>
    <row r="30" spans="1:7" x14ac:dyDescent="0.25">
      <c r="A30" s="195"/>
      <c r="B30" s="195"/>
      <c r="C30" s="195"/>
      <c r="D30" s="195"/>
      <c r="E30" s="195"/>
      <c r="F30" s="195"/>
      <c r="G30" s="195"/>
    </row>
  </sheetData>
  <mergeCells count="1">
    <mergeCell ref="A1:G1"/>
  </mergeCells>
  <dataValidations count="2">
    <dataValidation allowBlank="1" showInputMessage="1" showErrorMessage="1" prompt="Año 1 (d)" sqref="C65541:G65542 GQ65541:GU65542 QM65541:QQ65542 AAI65541:AAM65542 AKE65541:AKI65542 AUA65541:AUE65542 BDW65541:BEA65542 BNS65541:BNW65542 BXO65541:BXS65542 CHK65541:CHO65542 CRG65541:CRK65542 DBC65541:DBG65542 DKY65541:DLC65542 DUU65541:DUY65542 EEQ65541:EEU65542 EOM65541:EOQ65542 EYI65541:EYM65542 FIE65541:FII65542 FSA65541:FSE65542 GBW65541:GCA65542 GLS65541:GLW65542 GVO65541:GVS65542 HFK65541:HFO65542 HPG65541:HPK65542 HZC65541:HZG65542 IIY65541:IJC65542 ISU65541:ISY65542 JCQ65541:JCU65542 JMM65541:JMQ65542 JWI65541:JWM65542 KGE65541:KGI65542 KQA65541:KQE65542 KZW65541:LAA65542 LJS65541:LJW65542 LTO65541:LTS65542 MDK65541:MDO65542 MNG65541:MNK65542 MXC65541:MXG65542 NGY65541:NHC65542 NQU65541:NQY65542 OAQ65541:OAU65542 OKM65541:OKQ65542 OUI65541:OUM65542 PEE65541:PEI65542 POA65541:POE65542 PXW65541:PYA65542 QHS65541:QHW65542 QRO65541:QRS65542 RBK65541:RBO65542 RLG65541:RLK65542 RVC65541:RVG65542 SEY65541:SFC65542 SOU65541:SOY65542 SYQ65541:SYU65542 TIM65541:TIQ65542 TSI65541:TSM65542 UCE65541:UCI65542 UMA65541:UME65542 UVW65541:UWA65542 VFS65541:VFW65542 VPO65541:VPS65542 VZK65541:VZO65542 WJG65541:WJK65542 WTC65541:WTG65542 C131077:G131078 GQ131077:GU131078 QM131077:QQ131078 AAI131077:AAM131078 AKE131077:AKI131078 AUA131077:AUE131078 BDW131077:BEA131078 BNS131077:BNW131078 BXO131077:BXS131078 CHK131077:CHO131078 CRG131077:CRK131078 DBC131077:DBG131078 DKY131077:DLC131078 DUU131077:DUY131078 EEQ131077:EEU131078 EOM131077:EOQ131078 EYI131077:EYM131078 FIE131077:FII131078 FSA131077:FSE131078 GBW131077:GCA131078 GLS131077:GLW131078 GVO131077:GVS131078 HFK131077:HFO131078 HPG131077:HPK131078 HZC131077:HZG131078 IIY131077:IJC131078 ISU131077:ISY131078 JCQ131077:JCU131078 JMM131077:JMQ131078 JWI131077:JWM131078 KGE131077:KGI131078 KQA131077:KQE131078 KZW131077:LAA131078 LJS131077:LJW131078 LTO131077:LTS131078 MDK131077:MDO131078 MNG131077:MNK131078 MXC131077:MXG131078 NGY131077:NHC131078 NQU131077:NQY131078 OAQ131077:OAU131078 OKM131077:OKQ131078 OUI131077:OUM131078 PEE131077:PEI131078 POA131077:POE131078 PXW131077:PYA131078 QHS131077:QHW131078 QRO131077:QRS131078 RBK131077:RBO131078 RLG131077:RLK131078 RVC131077:RVG131078 SEY131077:SFC131078 SOU131077:SOY131078 SYQ131077:SYU131078 TIM131077:TIQ131078 TSI131077:TSM131078 UCE131077:UCI131078 UMA131077:UME131078 UVW131077:UWA131078 VFS131077:VFW131078 VPO131077:VPS131078 VZK131077:VZO131078 WJG131077:WJK131078 WTC131077:WTG131078 C196613:G196614 GQ196613:GU196614 QM196613:QQ196614 AAI196613:AAM196614 AKE196613:AKI196614 AUA196613:AUE196614 BDW196613:BEA196614 BNS196613:BNW196614 BXO196613:BXS196614 CHK196613:CHO196614 CRG196613:CRK196614 DBC196613:DBG196614 DKY196613:DLC196614 DUU196613:DUY196614 EEQ196613:EEU196614 EOM196613:EOQ196614 EYI196613:EYM196614 FIE196613:FII196614 FSA196613:FSE196614 GBW196613:GCA196614 GLS196613:GLW196614 GVO196613:GVS196614 HFK196613:HFO196614 HPG196613:HPK196614 HZC196613:HZG196614 IIY196613:IJC196614 ISU196613:ISY196614 JCQ196613:JCU196614 JMM196613:JMQ196614 JWI196613:JWM196614 KGE196613:KGI196614 KQA196613:KQE196614 KZW196613:LAA196614 LJS196613:LJW196614 LTO196613:LTS196614 MDK196613:MDO196614 MNG196613:MNK196614 MXC196613:MXG196614 NGY196613:NHC196614 NQU196613:NQY196614 OAQ196613:OAU196614 OKM196613:OKQ196614 OUI196613:OUM196614 PEE196613:PEI196614 POA196613:POE196614 PXW196613:PYA196614 QHS196613:QHW196614 QRO196613:QRS196614 RBK196613:RBO196614 RLG196613:RLK196614 RVC196613:RVG196614 SEY196613:SFC196614 SOU196613:SOY196614 SYQ196613:SYU196614 TIM196613:TIQ196614 TSI196613:TSM196614 UCE196613:UCI196614 UMA196613:UME196614 UVW196613:UWA196614 VFS196613:VFW196614 VPO196613:VPS196614 VZK196613:VZO196614 WJG196613:WJK196614 WTC196613:WTG196614 C262149:G262150 GQ262149:GU262150 QM262149:QQ262150 AAI262149:AAM262150 AKE262149:AKI262150 AUA262149:AUE262150 BDW262149:BEA262150 BNS262149:BNW262150 BXO262149:BXS262150 CHK262149:CHO262150 CRG262149:CRK262150 DBC262149:DBG262150 DKY262149:DLC262150 DUU262149:DUY262150 EEQ262149:EEU262150 EOM262149:EOQ262150 EYI262149:EYM262150 FIE262149:FII262150 FSA262149:FSE262150 GBW262149:GCA262150 GLS262149:GLW262150 GVO262149:GVS262150 HFK262149:HFO262150 HPG262149:HPK262150 HZC262149:HZG262150 IIY262149:IJC262150 ISU262149:ISY262150 JCQ262149:JCU262150 JMM262149:JMQ262150 JWI262149:JWM262150 KGE262149:KGI262150 KQA262149:KQE262150 KZW262149:LAA262150 LJS262149:LJW262150 LTO262149:LTS262150 MDK262149:MDO262150 MNG262149:MNK262150 MXC262149:MXG262150 NGY262149:NHC262150 NQU262149:NQY262150 OAQ262149:OAU262150 OKM262149:OKQ262150 OUI262149:OUM262150 PEE262149:PEI262150 POA262149:POE262150 PXW262149:PYA262150 QHS262149:QHW262150 QRO262149:QRS262150 RBK262149:RBO262150 RLG262149:RLK262150 RVC262149:RVG262150 SEY262149:SFC262150 SOU262149:SOY262150 SYQ262149:SYU262150 TIM262149:TIQ262150 TSI262149:TSM262150 UCE262149:UCI262150 UMA262149:UME262150 UVW262149:UWA262150 VFS262149:VFW262150 VPO262149:VPS262150 VZK262149:VZO262150 WJG262149:WJK262150 WTC262149:WTG262150 C327685:G327686 GQ327685:GU327686 QM327685:QQ327686 AAI327685:AAM327686 AKE327685:AKI327686 AUA327685:AUE327686 BDW327685:BEA327686 BNS327685:BNW327686 BXO327685:BXS327686 CHK327685:CHO327686 CRG327685:CRK327686 DBC327685:DBG327686 DKY327685:DLC327686 DUU327685:DUY327686 EEQ327685:EEU327686 EOM327685:EOQ327686 EYI327685:EYM327686 FIE327685:FII327686 FSA327685:FSE327686 GBW327685:GCA327686 GLS327685:GLW327686 GVO327685:GVS327686 HFK327685:HFO327686 HPG327685:HPK327686 HZC327685:HZG327686 IIY327685:IJC327686 ISU327685:ISY327686 JCQ327685:JCU327686 JMM327685:JMQ327686 JWI327685:JWM327686 KGE327685:KGI327686 KQA327685:KQE327686 KZW327685:LAA327686 LJS327685:LJW327686 LTO327685:LTS327686 MDK327685:MDO327686 MNG327685:MNK327686 MXC327685:MXG327686 NGY327685:NHC327686 NQU327685:NQY327686 OAQ327685:OAU327686 OKM327685:OKQ327686 OUI327685:OUM327686 PEE327685:PEI327686 POA327685:POE327686 PXW327685:PYA327686 QHS327685:QHW327686 QRO327685:QRS327686 RBK327685:RBO327686 RLG327685:RLK327686 RVC327685:RVG327686 SEY327685:SFC327686 SOU327685:SOY327686 SYQ327685:SYU327686 TIM327685:TIQ327686 TSI327685:TSM327686 UCE327685:UCI327686 UMA327685:UME327686 UVW327685:UWA327686 VFS327685:VFW327686 VPO327685:VPS327686 VZK327685:VZO327686 WJG327685:WJK327686 WTC327685:WTG327686 C393221:G393222 GQ393221:GU393222 QM393221:QQ393222 AAI393221:AAM393222 AKE393221:AKI393222 AUA393221:AUE393222 BDW393221:BEA393222 BNS393221:BNW393222 BXO393221:BXS393222 CHK393221:CHO393222 CRG393221:CRK393222 DBC393221:DBG393222 DKY393221:DLC393222 DUU393221:DUY393222 EEQ393221:EEU393222 EOM393221:EOQ393222 EYI393221:EYM393222 FIE393221:FII393222 FSA393221:FSE393222 GBW393221:GCA393222 GLS393221:GLW393222 GVO393221:GVS393222 HFK393221:HFO393222 HPG393221:HPK393222 HZC393221:HZG393222 IIY393221:IJC393222 ISU393221:ISY393222 JCQ393221:JCU393222 JMM393221:JMQ393222 JWI393221:JWM393222 KGE393221:KGI393222 KQA393221:KQE393222 KZW393221:LAA393222 LJS393221:LJW393222 LTO393221:LTS393222 MDK393221:MDO393222 MNG393221:MNK393222 MXC393221:MXG393222 NGY393221:NHC393222 NQU393221:NQY393222 OAQ393221:OAU393222 OKM393221:OKQ393222 OUI393221:OUM393222 PEE393221:PEI393222 POA393221:POE393222 PXW393221:PYA393222 QHS393221:QHW393222 QRO393221:QRS393222 RBK393221:RBO393222 RLG393221:RLK393222 RVC393221:RVG393222 SEY393221:SFC393222 SOU393221:SOY393222 SYQ393221:SYU393222 TIM393221:TIQ393222 TSI393221:TSM393222 UCE393221:UCI393222 UMA393221:UME393222 UVW393221:UWA393222 VFS393221:VFW393222 VPO393221:VPS393222 VZK393221:VZO393222 WJG393221:WJK393222 WTC393221:WTG393222 C458757:G458758 GQ458757:GU458758 QM458757:QQ458758 AAI458757:AAM458758 AKE458757:AKI458758 AUA458757:AUE458758 BDW458757:BEA458758 BNS458757:BNW458758 BXO458757:BXS458758 CHK458757:CHO458758 CRG458757:CRK458758 DBC458757:DBG458758 DKY458757:DLC458758 DUU458757:DUY458758 EEQ458757:EEU458758 EOM458757:EOQ458758 EYI458757:EYM458758 FIE458757:FII458758 FSA458757:FSE458758 GBW458757:GCA458758 GLS458757:GLW458758 GVO458757:GVS458758 HFK458757:HFO458758 HPG458757:HPK458758 HZC458757:HZG458758 IIY458757:IJC458758 ISU458757:ISY458758 JCQ458757:JCU458758 JMM458757:JMQ458758 JWI458757:JWM458758 KGE458757:KGI458758 KQA458757:KQE458758 KZW458757:LAA458758 LJS458757:LJW458758 LTO458757:LTS458758 MDK458757:MDO458758 MNG458757:MNK458758 MXC458757:MXG458758 NGY458757:NHC458758 NQU458757:NQY458758 OAQ458757:OAU458758 OKM458757:OKQ458758 OUI458757:OUM458758 PEE458757:PEI458758 POA458757:POE458758 PXW458757:PYA458758 QHS458757:QHW458758 QRO458757:QRS458758 RBK458757:RBO458758 RLG458757:RLK458758 RVC458757:RVG458758 SEY458757:SFC458758 SOU458757:SOY458758 SYQ458757:SYU458758 TIM458757:TIQ458758 TSI458757:TSM458758 UCE458757:UCI458758 UMA458757:UME458758 UVW458757:UWA458758 VFS458757:VFW458758 VPO458757:VPS458758 VZK458757:VZO458758 WJG458757:WJK458758 WTC458757:WTG458758 C524293:G524294 GQ524293:GU524294 QM524293:QQ524294 AAI524293:AAM524294 AKE524293:AKI524294 AUA524293:AUE524294 BDW524293:BEA524294 BNS524293:BNW524294 BXO524293:BXS524294 CHK524293:CHO524294 CRG524293:CRK524294 DBC524293:DBG524294 DKY524293:DLC524294 DUU524293:DUY524294 EEQ524293:EEU524294 EOM524293:EOQ524294 EYI524293:EYM524294 FIE524293:FII524294 FSA524293:FSE524294 GBW524293:GCA524294 GLS524293:GLW524294 GVO524293:GVS524294 HFK524293:HFO524294 HPG524293:HPK524294 HZC524293:HZG524294 IIY524293:IJC524294 ISU524293:ISY524294 JCQ524293:JCU524294 JMM524293:JMQ524294 JWI524293:JWM524294 KGE524293:KGI524294 KQA524293:KQE524294 KZW524293:LAA524294 LJS524293:LJW524294 LTO524293:LTS524294 MDK524293:MDO524294 MNG524293:MNK524294 MXC524293:MXG524294 NGY524293:NHC524294 NQU524293:NQY524294 OAQ524293:OAU524294 OKM524293:OKQ524294 OUI524293:OUM524294 PEE524293:PEI524294 POA524293:POE524294 PXW524293:PYA524294 QHS524293:QHW524294 QRO524293:QRS524294 RBK524293:RBO524294 RLG524293:RLK524294 RVC524293:RVG524294 SEY524293:SFC524294 SOU524293:SOY524294 SYQ524293:SYU524294 TIM524293:TIQ524294 TSI524293:TSM524294 UCE524293:UCI524294 UMA524293:UME524294 UVW524293:UWA524294 VFS524293:VFW524294 VPO524293:VPS524294 VZK524293:VZO524294 WJG524293:WJK524294 WTC524293:WTG524294 C589829:G589830 GQ589829:GU589830 QM589829:QQ589830 AAI589829:AAM589830 AKE589829:AKI589830 AUA589829:AUE589830 BDW589829:BEA589830 BNS589829:BNW589830 BXO589829:BXS589830 CHK589829:CHO589830 CRG589829:CRK589830 DBC589829:DBG589830 DKY589829:DLC589830 DUU589829:DUY589830 EEQ589829:EEU589830 EOM589829:EOQ589830 EYI589829:EYM589830 FIE589829:FII589830 FSA589829:FSE589830 GBW589829:GCA589830 GLS589829:GLW589830 GVO589829:GVS589830 HFK589829:HFO589830 HPG589829:HPK589830 HZC589829:HZG589830 IIY589829:IJC589830 ISU589829:ISY589830 JCQ589829:JCU589830 JMM589829:JMQ589830 JWI589829:JWM589830 KGE589829:KGI589830 KQA589829:KQE589830 KZW589829:LAA589830 LJS589829:LJW589830 LTO589829:LTS589830 MDK589829:MDO589830 MNG589829:MNK589830 MXC589829:MXG589830 NGY589829:NHC589830 NQU589829:NQY589830 OAQ589829:OAU589830 OKM589829:OKQ589830 OUI589829:OUM589830 PEE589829:PEI589830 POA589829:POE589830 PXW589829:PYA589830 QHS589829:QHW589830 QRO589829:QRS589830 RBK589829:RBO589830 RLG589829:RLK589830 RVC589829:RVG589830 SEY589829:SFC589830 SOU589829:SOY589830 SYQ589829:SYU589830 TIM589829:TIQ589830 TSI589829:TSM589830 UCE589829:UCI589830 UMA589829:UME589830 UVW589829:UWA589830 VFS589829:VFW589830 VPO589829:VPS589830 VZK589829:VZO589830 WJG589829:WJK589830 WTC589829:WTG589830 C655365:G655366 GQ655365:GU655366 QM655365:QQ655366 AAI655365:AAM655366 AKE655365:AKI655366 AUA655365:AUE655366 BDW655365:BEA655366 BNS655365:BNW655366 BXO655365:BXS655366 CHK655365:CHO655366 CRG655365:CRK655366 DBC655365:DBG655366 DKY655365:DLC655366 DUU655365:DUY655366 EEQ655365:EEU655366 EOM655365:EOQ655366 EYI655365:EYM655366 FIE655365:FII655366 FSA655365:FSE655366 GBW655365:GCA655366 GLS655365:GLW655366 GVO655365:GVS655366 HFK655365:HFO655366 HPG655365:HPK655366 HZC655365:HZG655366 IIY655365:IJC655366 ISU655365:ISY655366 JCQ655365:JCU655366 JMM655365:JMQ655366 JWI655365:JWM655366 KGE655365:KGI655366 KQA655365:KQE655366 KZW655365:LAA655366 LJS655365:LJW655366 LTO655365:LTS655366 MDK655365:MDO655366 MNG655365:MNK655366 MXC655365:MXG655366 NGY655365:NHC655366 NQU655365:NQY655366 OAQ655365:OAU655366 OKM655365:OKQ655366 OUI655365:OUM655366 PEE655365:PEI655366 POA655365:POE655366 PXW655365:PYA655366 QHS655365:QHW655366 QRO655365:QRS655366 RBK655365:RBO655366 RLG655365:RLK655366 RVC655365:RVG655366 SEY655365:SFC655366 SOU655365:SOY655366 SYQ655365:SYU655366 TIM655365:TIQ655366 TSI655365:TSM655366 UCE655365:UCI655366 UMA655365:UME655366 UVW655365:UWA655366 VFS655365:VFW655366 VPO655365:VPS655366 VZK655365:VZO655366 WJG655365:WJK655366 WTC655365:WTG655366 C720901:G720902 GQ720901:GU720902 QM720901:QQ720902 AAI720901:AAM720902 AKE720901:AKI720902 AUA720901:AUE720902 BDW720901:BEA720902 BNS720901:BNW720902 BXO720901:BXS720902 CHK720901:CHO720902 CRG720901:CRK720902 DBC720901:DBG720902 DKY720901:DLC720902 DUU720901:DUY720902 EEQ720901:EEU720902 EOM720901:EOQ720902 EYI720901:EYM720902 FIE720901:FII720902 FSA720901:FSE720902 GBW720901:GCA720902 GLS720901:GLW720902 GVO720901:GVS720902 HFK720901:HFO720902 HPG720901:HPK720902 HZC720901:HZG720902 IIY720901:IJC720902 ISU720901:ISY720902 JCQ720901:JCU720902 JMM720901:JMQ720902 JWI720901:JWM720902 KGE720901:KGI720902 KQA720901:KQE720902 KZW720901:LAA720902 LJS720901:LJW720902 LTO720901:LTS720902 MDK720901:MDO720902 MNG720901:MNK720902 MXC720901:MXG720902 NGY720901:NHC720902 NQU720901:NQY720902 OAQ720901:OAU720902 OKM720901:OKQ720902 OUI720901:OUM720902 PEE720901:PEI720902 POA720901:POE720902 PXW720901:PYA720902 QHS720901:QHW720902 QRO720901:QRS720902 RBK720901:RBO720902 RLG720901:RLK720902 RVC720901:RVG720902 SEY720901:SFC720902 SOU720901:SOY720902 SYQ720901:SYU720902 TIM720901:TIQ720902 TSI720901:TSM720902 UCE720901:UCI720902 UMA720901:UME720902 UVW720901:UWA720902 VFS720901:VFW720902 VPO720901:VPS720902 VZK720901:VZO720902 WJG720901:WJK720902 WTC720901:WTG720902 C786437:G786438 GQ786437:GU786438 QM786437:QQ786438 AAI786437:AAM786438 AKE786437:AKI786438 AUA786437:AUE786438 BDW786437:BEA786438 BNS786437:BNW786438 BXO786437:BXS786438 CHK786437:CHO786438 CRG786437:CRK786438 DBC786437:DBG786438 DKY786437:DLC786438 DUU786437:DUY786438 EEQ786437:EEU786438 EOM786437:EOQ786438 EYI786437:EYM786438 FIE786437:FII786438 FSA786437:FSE786438 GBW786437:GCA786438 GLS786437:GLW786438 GVO786437:GVS786438 HFK786437:HFO786438 HPG786437:HPK786438 HZC786437:HZG786438 IIY786437:IJC786438 ISU786437:ISY786438 JCQ786437:JCU786438 JMM786437:JMQ786438 JWI786437:JWM786438 KGE786437:KGI786438 KQA786437:KQE786438 KZW786437:LAA786438 LJS786437:LJW786438 LTO786437:LTS786438 MDK786437:MDO786438 MNG786437:MNK786438 MXC786437:MXG786438 NGY786437:NHC786438 NQU786437:NQY786438 OAQ786437:OAU786438 OKM786437:OKQ786438 OUI786437:OUM786438 PEE786437:PEI786438 POA786437:POE786438 PXW786437:PYA786438 QHS786437:QHW786438 QRO786437:QRS786438 RBK786437:RBO786438 RLG786437:RLK786438 RVC786437:RVG786438 SEY786437:SFC786438 SOU786437:SOY786438 SYQ786437:SYU786438 TIM786437:TIQ786438 TSI786437:TSM786438 UCE786437:UCI786438 UMA786437:UME786438 UVW786437:UWA786438 VFS786437:VFW786438 VPO786437:VPS786438 VZK786437:VZO786438 WJG786437:WJK786438 WTC786437:WTG786438 C851973:G851974 GQ851973:GU851974 QM851973:QQ851974 AAI851973:AAM851974 AKE851973:AKI851974 AUA851973:AUE851974 BDW851973:BEA851974 BNS851973:BNW851974 BXO851973:BXS851974 CHK851973:CHO851974 CRG851973:CRK851974 DBC851973:DBG851974 DKY851973:DLC851974 DUU851973:DUY851974 EEQ851973:EEU851974 EOM851973:EOQ851974 EYI851973:EYM851974 FIE851973:FII851974 FSA851973:FSE851974 GBW851973:GCA851974 GLS851973:GLW851974 GVO851973:GVS851974 HFK851973:HFO851974 HPG851973:HPK851974 HZC851973:HZG851974 IIY851973:IJC851974 ISU851973:ISY851974 JCQ851973:JCU851974 JMM851973:JMQ851974 JWI851973:JWM851974 KGE851973:KGI851974 KQA851973:KQE851974 KZW851973:LAA851974 LJS851973:LJW851974 LTO851973:LTS851974 MDK851973:MDO851974 MNG851973:MNK851974 MXC851973:MXG851974 NGY851973:NHC851974 NQU851973:NQY851974 OAQ851973:OAU851974 OKM851973:OKQ851974 OUI851973:OUM851974 PEE851973:PEI851974 POA851973:POE851974 PXW851973:PYA851974 QHS851973:QHW851974 QRO851973:QRS851974 RBK851973:RBO851974 RLG851973:RLK851974 RVC851973:RVG851974 SEY851973:SFC851974 SOU851973:SOY851974 SYQ851973:SYU851974 TIM851973:TIQ851974 TSI851973:TSM851974 UCE851973:UCI851974 UMA851973:UME851974 UVW851973:UWA851974 VFS851973:VFW851974 VPO851973:VPS851974 VZK851973:VZO851974 WJG851973:WJK851974 WTC851973:WTG851974 C917509:G917510 GQ917509:GU917510 QM917509:QQ917510 AAI917509:AAM917510 AKE917509:AKI917510 AUA917509:AUE917510 BDW917509:BEA917510 BNS917509:BNW917510 BXO917509:BXS917510 CHK917509:CHO917510 CRG917509:CRK917510 DBC917509:DBG917510 DKY917509:DLC917510 DUU917509:DUY917510 EEQ917509:EEU917510 EOM917509:EOQ917510 EYI917509:EYM917510 FIE917509:FII917510 FSA917509:FSE917510 GBW917509:GCA917510 GLS917509:GLW917510 GVO917509:GVS917510 HFK917509:HFO917510 HPG917509:HPK917510 HZC917509:HZG917510 IIY917509:IJC917510 ISU917509:ISY917510 JCQ917509:JCU917510 JMM917509:JMQ917510 JWI917509:JWM917510 KGE917509:KGI917510 KQA917509:KQE917510 KZW917509:LAA917510 LJS917509:LJW917510 LTO917509:LTS917510 MDK917509:MDO917510 MNG917509:MNK917510 MXC917509:MXG917510 NGY917509:NHC917510 NQU917509:NQY917510 OAQ917509:OAU917510 OKM917509:OKQ917510 OUI917509:OUM917510 PEE917509:PEI917510 POA917509:POE917510 PXW917509:PYA917510 QHS917509:QHW917510 QRO917509:QRS917510 RBK917509:RBO917510 RLG917509:RLK917510 RVC917509:RVG917510 SEY917509:SFC917510 SOU917509:SOY917510 SYQ917509:SYU917510 TIM917509:TIQ917510 TSI917509:TSM917510 UCE917509:UCI917510 UMA917509:UME917510 UVW917509:UWA917510 VFS917509:VFW917510 VPO917509:VPS917510 VZK917509:VZO917510 WJG917509:WJK917510 WTC917509:WTG917510 C983045:G983046 GQ983045:GU983046 QM983045:QQ983046 AAI983045:AAM983046 AKE983045:AKI983046 AUA983045:AUE983046 BDW983045:BEA983046 BNS983045:BNW983046 BXO983045:BXS983046 CHK983045:CHO983046 CRG983045:CRK983046 DBC983045:DBG983046 DKY983045:DLC983046 DUU983045:DUY983046 EEQ983045:EEU983046 EOM983045:EOQ983046 EYI983045:EYM983046 FIE983045:FII983046 FSA983045:FSE983046 GBW983045:GCA983046 GLS983045:GLW983046 GVO983045:GVS983046 HFK983045:HFO983046 HPG983045:HPK983046 HZC983045:HZG983046 IIY983045:IJC983046 ISU983045:ISY983046 JCQ983045:JCU983046 JMM983045:JMQ983046 JWI983045:JWM983046 KGE983045:KGI983046 KQA983045:KQE983046 KZW983045:LAA983046 LJS983045:LJW983046 LTO983045:LTS983046 MDK983045:MDO983046 MNG983045:MNK983046 MXC983045:MXG983046 NGY983045:NHC983046 NQU983045:NQY983046 OAQ983045:OAU983046 OKM983045:OKQ983046 OUI983045:OUM983046 PEE983045:PEI983046 POA983045:POE983046 PXW983045:PYA983046 QHS983045:QHW983046 QRO983045:QRS983046 RBK983045:RBO983046 RLG983045:RLK983046 RVC983045:RVG983046 SEY983045:SFC983046 SOU983045:SOY983046 SYQ983045:SYU983046 TIM983045:TIQ983046 TSI983045:TSM983046 UCE983045:UCI983046 UMA983045:UME983046 UVW983045:UWA983046 VFS983045:VFW983046 VPO983045:VPS983046 VZK983045:VZO983046 WJG983045:WJK983046 WTC983045:WTG983046 WTC6:WTG6 WJG6:WJK6 VZK6:VZO6 VPO6:VPS6 VFS6:VFW6 UVW6:UWA6 UMA6:UME6 UCE6:UCI6 TSI6:TSM6 TIM6:TIQ6 SYQ6:SYU6 SOU6:SOY6 SEY6:SFC6 RVC6:RVG6 RLG6:RLK6 RBK6:RBO6 QRO6:QRS6 QHS6:QHW6 PXW6:PYA6 POA6:POE6 PEE6:PEI6 OUI6:OUM6 OKM6:OKQ6 OAQ6:OAU6 NQU6:NQY6 NGY6:NHC6 MXC6:MXG6 MNG6:MNK6 MDK6:MDO6 LTO6:LTS6 LJS6:LJW6 KZW6:LAA6 KQA6:KQE6 KGE6:KGI6 JWI6:JWM6 JMM6:JMQ6 JCQ6:JCU6 ISU6:ISY6 IIY6:IJC6 HZC6:HZG6 HPG6:HPK6 HFK6:HFO6 GVO6:GVS6 GLS6:GLW6 GBW6:GCA6 FSA6:FSE6 FIE6:FII6 EYI6:EYM6 EOM6:EOQ6 EEQ6:EEU6 DUU6:DUY6 DKY6:DLC6 DBC6:DBG6 CRG6:CRK6 CHK6:CHO6 BXO6:BXS6 BNS6:BNW6 BDW6:BEA6 AUA6:AUE6 AKE6:AKI6 AAI6:AAM6 QM6:QQ6 GQ6:GU6 C6:G6" xr:uid="{00000000-0002-0000-0A00-000000000000}"/>
    <dataValidation type="decimal" allowBlank="1" showInputMessage="1" showErrorMessage="1" sqref="WTB983047:WTG983069 GP7:GU29 QL7:QQ29 AAH7:AAM29 AKD7:AKI29 ATZ7:AUE29 BDV7:BEA29 BNR7:BNW29 BXN7:BXS29 CHJ7:CHO29 CRF7:CRK29 DBB7:DBG29 DKX7:DLC29 DUT7:DUY29 EEP7:EEU29 EOL7:EOQ29 EYH7:EYM29 FID7:FII29 FRZ7:FSE29 GBV7:GCA29 GLR7:GLW29 GVN7:GVS29 HFJ7:HFO29 HPF7:HPK29 HZB7:HZG29 IIX7:IJC29 IST7:ISY29 JCP7:JCU29 JML7:JMQ29 JWH7:JWM29 KGD7:KGI29 KPZ7:KQE29 KZV7:LAA29 LJR7:LJW29 LTN7:LTS29 MDJ7:MDO29 MNF7:MNK29 MXB7:MXG29 NGX7:NHC29 NQT7:NQY29 OAP7:OAU29 OKL7:OKQ29 OUH7:OUM29 PED7:PEI29 PNZ7:POE29 PXV7:PYA29 QHR7:QHW29 QRN7:QRS29 RBJ7:RBO29 RLF7:RLK29 RVB7:RVG29 SEX7:SFC29 SOT7:SOY29 SYP7:SYU29 TIL7:TIQ29 TSH7:TSM29 UCD7:UCI29 ULZ7:UME29 UVV7:UWA29 VFR7:VFW29 VPN7:VPS29 VZJ7:VZO29 WJF7:WJK29 WTB7:WTG29 B65543:G65565 GP65543:GU65565 QL65543:QQ65565 AAH65543:AAM65565 AKD65543:AKI65565 ATZ65543:AUE65565 BDV65543:BEA65565 BNR65543:BNW65565 BXN65543:BXS65565 CHJ65543:CHO65565 CRF65543:CRK65565 DBB65543:DBG65565 DKX65543:DLC65565 DUT65543:DUY65565 EEP65543:EEU65565 EOL65543:EOQ65565 EYH65543:EYM65565 FID65543:FII65565 FRZ65543:FSE65565 GBV65543:GCA65565 GLR65543:GLW65565 GVN65543:GVS65565 HFJ65543:HFO65565 HPF65543:HPK65565 HZB65543:HZG65565 IIX65543:IJC65565 IST65543:ISY65565 JCP65543:JCU65565 JML65543:JMQ65565 JWH65543:JWM65565 KGD65543:KGI65565 KPZ65543:KQE65565 KZV65543:LAA65565 LJR65543:LJW65565 LTN65543:LTS65565 MDJ65543:MDO65565 MNF65543:MNK65565 MXB65543:MXG65565 NGX65543:NHC65565 NQT65543:NQY65565 OAP65543:OAU65565 OKL65543:OKQ65565 OUH65543:OUM65565 PED65543:PEI65565 PNZ65543:POE65565 PXV65543:PYA65565 QHR65543:QHW65565 QRN65543:QRS65565 RBJ65543:RBO65565 RLF65543:RLK65565 RVB65543:RVG65565 SEX65543:SFC65565 SOT65543:SOY65565 SYP65543:SYU65565 TIL65543:TIQ65565 TSH65543:TSM65565 UCD65543:UCI65565 ULZ65543:UME65565 UVV65543:UWA65565 VFR65543:VFW65565 VPN65543:VPS65565 VZJ65543:VZO65565 WJF65543:WJK65565 WTB65543:WTG65565 B131079:G131101 GP131079:GU131101 QL131079:QQ131101 AAH131079:AAM131101 AKD131079:AKI131101 ATZ131079:AUE131101 BDV131079:BEA131101 BNR131079:BNW131101 BXN131079:BXS131101 CHJ131079:CHO131101 CRF131079:CRK131101 DBB131079:DBG131101 DKX131079:DLC131101 DUT131079:DUY131101 EEP131079:EEU131101 EOL131079:EOQ131101 EYH131079:EYM131101 FID131079:FII131101 FRZ131079:FSE131101 GBV131079:GCA131101 GLR131079:GLW131101 GVN131079:GVS131101 HFJ131079:HFO131101 HPF131079:HPK131101 HZB131079:HZG131101 IIX131079:IJC131101 IST131079:ISY131101 JCP131079:JCU131101 JML131079:JMQ131101 JWH131079:JWM131101 KGD131079:KGI131101 KPZ131079:KQE131101 KZV131079:LAA131101 LJR131079:LJW131101 LTN131079:LTS131101 MDJ131079:MDO131101 MNF131079:MNK131101 MXB131079:MXG131101 NGX131079:NHC131101 NQT131079:NQY131101 OAP131079:OAU131101 OKL131079:OKQ131101 OUH131079:OUM131101 PED131079:PEI131101 PNZ131079:POE131101 PXV131079:PYA131101 QHR131079:QHW131101 QRN131079:QRS131101 RBJ131079:RBO131101 RLF131079:RLK131101 RVB131079:RVG131101 SEX131079:SFC131101 SOT131079:SOY131101 SYP131079:SYU131101 TIL131079:TIQ131101 TSH131079:TSM131101 UCD131079:UCI131101 ULZ131079:UME131101 UVV131079:UWA131101 VFR131079:VFW131101 VPN131079:VPS131101 VZJ131079:VZO131101 WJF131079:WJK131101 WTB131079:WTG131101 B196615:G196637 GP196615:GU196637 QL196615:QQ196637 AAH196615:AAM196637 AKD196615:AKI196637 ATZ196615:AUE196637 BDV196615:BEA196637 BNR196615:BNW196637 BXN196615:BXS196637 CHJ196615:CHO196637 CRF196615:CRK196637 DBB196615:DBG196637 DKX196615:DLC196637 DUT196615:DUY196637 EEP196615:EEU196637 EOL196615:EOQ196637 EYH196615:EYM196637 FID196615:FII196637 FRZ196615:FSE196637 GBV196615:GCA196637 GLR196615:GLW196637 GVN196615:GVS196637 HFJ196615:HFO196637 HPF196615:HPK196637 HZB196615:HZG196637 IIX196615:IJC196637 IST196615:ISY196637 JCP196615:JCU196637 JML196615:JMQ196637 JWH196615:JWM196637 KGD196615:KGI196637 KPZ196615:KQE196637 KZV196615:LAA196637 LJR196615:LJW196637 LTN196615:LTS196637 MDJ196615:MDO196637 MNF196615:MNK196637 MXB196615:MXG196637 NGX196615:NHC196637 NQT196615:NQY196637 OAP196615:OAU196637 OKL196615:OKQ196637 OUH196615:OUM196637 PED196615:PEI196637 PNZ196615:POE196637 PXV196615:PYA196637 QHR196615:QHW196637 QRN196615:QRS196637 RBJ196615:RBO196637 RLF196615:RLK196637 RVB196615:RVG196637 SEX196615:SFC196637 SOT196615:SOY196637 SYP196615:SYU196637 TIL196615:TIQ196637 TSH196615:TSM196637 UCD196615:UCI196637 ULZ196615:UME196637 UVV196615:UWA196637 VFR196615:VFW196637 VPN196615:VPS196637 VZJ196615:VZO196637 WJF196615:WJK196637 WTB196615:WTG196637 B262151:G262173 GP262151:GU262173 QL262151:QQ262173 AAH262151:AAM262173 AKD262151:AKI262173 ATZ262151:AUE262173 BDV262151:BEA262173 BNR262151:BNW262173 BXN262151:BXS262173 CHJ262151:CHO262173 CRF262151:CRK262173 DBB262151:DBG262173 DKX262151:DLC262173 DUT262151:DUY262173 EEP262151:EEU262173 EOL262151:EOQ262173 EYH262151:EYM262173 FID262151:FII262173 FRZ262151:FSE262173 GBV262151:GCA262173 GLR262151:GLW262173 GVN262151:GVS262173 HFJ262151:HFO262173 HPF262151:HPK262173 HZB262151:HZG262173 IIX262151:IJC262173 IST262151:ISY262173 JCP262151:JCU262173 JML262151:JMQ262173 JWH262151:JWM262173 KGD262151:KGI262173 KPZ262151:KQE262173 KZV262151:LAA262173 LJR262151:LJW262173 LTN262151:LTS262173 MDJ262151:MDO262173 MNF262151:MNK262173 MXB262151:MXG262173 NGX262151:NHC262173 NQT262151:NQY262173 OAP262151:OAU262173 OKL262151:OKQ262173 OUH262151:OUM262173 PED262151:PEI262173 PNZ262151:POE262173 PXV262151:PYA262173 QHR262151:QHW262173 QRN262151:QRS262173 RBJ262151:RBO262173 RLF262151:RLK262173 RVB262151:RVG262173 SEX262151:SFC262173 SOT262151:SOY262173 SYP262151:SYU262173 TIL262151:TIQ262173 TSH262151:TSM262173 UCD262151:UCI262173 ULZ262151:UME262173 UVV262151:UWA262173 VFR262151:VFW262173 VPN262151:VPS262173 VZJ262151:VZO262173 WJF262151:WJK262173 WTB262151:WTG262173 B327687:G327709 GP327687:GU327709 QL327687:QQ327709 AAH327687:AAM327709 AKD327687:AKI327709 ATZ327687:AUE327709 BDV327687:BEA327709 BNR327687:BNW327709 BXN327687:BXS327709 CHJ327687:CHO327709 CRF327687:CRK327709 DBB327687:DBG327709 DKX327687:DLC327709 DUT327687:DUY327709 EEP327687:EEU327709 EOL327687:EOQ327709 EYH327687:EYM327709 FID327687:FII327709 FRZ327687:FSE327709 GBV327687:GCA327709 GLR327687:GLW327709 GVN327687:GVS327709 HFJ327687:HFO327709 HPF327687:HPK327709 HZB327687:HZG327709 IIX327687:IJC327709 IST327687:ISY327709 JCP327687:JCU327709 JML327687:JMQ327709 JWH327687:JWM327709 KGD327687:KGI327709 KPZ327687:KQE327709 KZV327687:LAA327709 LJR327687:LJW327709 LTN327687:LTS327709 MDJ327687:MDO327709 MNF327687:MNK327709 MXB327687:MXG327709 NGX327687:NHC327709 NQT327687:NQY327709 OAP327687:OAU327709 OKL327687:OKQ327709 OUH327687:OUM327709 PED327687:PEI327709 PNZ327687:POE327709 PXV327687:PYA327709 QHR327687:QHW327709 QRN327687:QRS327709 RBJ327687:RBO327709 RLF327687:RLK327709 RVB327687:RVG327709 SEX327687:SFC327709 SOT327687:SOY327709 SYP327687:SYU327709 TIL327687:TIQ327709 TSH327687:TSM327709 UCD327687:UCI327709 ULZ327687:UME327709 UVV327687:UWA327709 VFR327687:VFW327709 VPN327687:VPS327709 VZJ327687:VZO327709 WJF327687:WJK327709 WTB327687:WTG327709 B393223:G393245 GP393223:GU393245 QL393223:QQ393245 AAH393223:AAM393245 AKD393223:AKI393245 ATZ393223:AUE393245 BDV393223:BEA393245 BNR393223:BNW393245 BXN393223:BXS393245 CHJ393223:CHO393245 CRF393223:CRK393245 DBB393223:DBG393245 DKX393223:DLC393245 DUT393223:DUY393245 EEP393223:EEU393245 EOL393223:EOQ393245 EYH393223:EYM393245 FID393223:FII393245 FRZ393223:FSE393245 GBV393223:GCA393245 GLR393223:GLW393245 GVN393223:GVS393245 HFJ393223:HFO393245 HPF393223:HPK393245 HZB393223:HZG393245 IIX393223:IJC393245 IST393223:ISY393245 JCP393223:JCU393245 JML393223:JMQ393245 JWH393223:JWM393245 KGD393223:KGI393245 KPZ393223:KQE393245 KZV393223:LAA393245 LJR393223:LJW393245 LTN393223:LTS393245 MDJ393223:MDO393245 MNF393223:MNK393245 MXB393223:MXG393245 NGX393223:NHC393245 NQT393223:NQY393245 OAP393223:OAU393245 OKL393223:OKQ393245 OUH393223:OUM393245 PED393223:PEI393245 PNZ393223:POE393245 PXV393223:PYA393245 QHR393223:QHW393245 QRN393223:QRS393245 RBJ393223:RBO393245 RLF393223:RLK393245 RVB393223:RVG393245 SEX393223:SFC393245 SOT393223:SOY393245 SYP393223:SYU393245 TIL393223:TIQ393245 TSH393223:TSM393245 UCD393223:UCI393245 ULZ393223:UME393245 UVV393223:UWA393245 VFR393223:VFW393245 VPN393223:VPS393245 VZJ393223:VZO393245 WJF393223:WJK393245 WTB393223:WTG393245 B458759:G458781 GP458759:GU458781 QL458759:QQ458781 AAH458759:AAM458781 AKD458759:AKI458781 ATZ458759:AUE458781 BDV458759:BEA458781 BNR458759:BNW458781 BXN458759:BXS458781 CHJ458759:CHO458781 CRF458759:CRK458781 DBB458759:DBG458781 DKX458759:DLC458781 DUT458759:DUY458781 EEP458759:EEU458781 EOL458759:EOQ458781 EYH458759:EYM458781 FID458759:FII458781 FRZ458759:FSE458781 GBV458759:GCA458781 GLR458759:GLW458781 GVN458759:GVS458781 HFJ458759:HFO458781 HPF458759:HPK458781 HZB458759:HZG458781 IIX458759:IJC458781 IST458759:ISY458781 JCP458759:JCU458781 JML458759:JMQ458781 JWH458759:JWM458781 KGD458759:KGI458781 KPZ458759:KQE458781 KZV458759:LAA458781 LJR458759:LJW458781 LTN458759:LTS458781 MDJ458759:MDO458781 MNF458759:MNK458781 MXB458759:MXG458781 NGX458759:NHC458781 NQT458759:NQY458781 OAP458759:OAU458781 OKL458759:OKQ458781 OUH458759:OUM458781 PED458759:PEI458781 PNZ458759:POE458781 PXV458759:PYA458781 QHR458759:QHW458781 QRN458759:QRS458781 RBJ458759:RBO458781 RLF458759:RLK458781 RVB458759:RVG458781 SEX458759:SFC458781 SOT458759:SOY458781 SYP458759:SYU458781 TIL458759:TIQ458781 TSH458759:TSM458781 UCD458759:UCI458781 ULZ458759:UME458781 UVV458759:UWA458781 VFR458759:VFW458781 VPN458759:VPS458781 VZJ458759:VZO458781 WJF458759:WJK458781 WTB458759:WTG458781 B524295:G524317 GP524295:GU524317 QL524295:QQ524317 AAH524295:AAM524317 AKD524295:AKI524317 ATZ524295:AUE524317 BDV524295:BEA524317 BNR524295:BNW524317 BXN524295:BXS524317 CHJ524295:CHO524317 CRF524295:CRK524317 DBB524295:DBG524317 DKX524295:DLC524317 DUT524295:DUY524317 EEP524295:EEU524317 EOL524295:EOQ524317 EYH524295:EYM524317 FID524295:FII524317 FRZ524295:FSE524317 GBV524295:GCA524317 GLR524295:GLW524317 GVN524295:GVS524317 HFJ524295:HFO524317 HPF524295:HPK524317 HZB524295:HZG524317 IIX524295:IJC524317 IST524295:ISY524317 JCP524295:JCU524317 JML524295:JMQ524317 JWH524295:JWM524317 KGD524295:KGI524317 KPZ524295:KQE524317 KZV524295:LAA524317 LJR524295:LJW524317 LTN524295:LTS524317 MDJ524295:MDO524317 MNF524295:MNK524317 MXB524295:MXG524317 NGX524295:NHC524317 NQT524295:NQY524317 OAP524295:OAU524317 OKL524295:OKQ524317 OUH524295:OUM524317 PED524295:PEI524317 PNZ524295:POE524317 PXV524295:PYA524317 QHR524295:QHW524317 QRN524295:QRS524317 RBJ524295:RBO524317 RLF524295:RLK524317 RVB524295:RVG524317 SEX524295:SFC524317 SOT524295:SOY524317 SYP524295:SYU524317 TIL524295:TIQ524317 TSH524295:TSM524317 UCD524295:UCI524317 ULZ524295:UME524317 UVV524295:UWA524317 VFR524295:VFW524317 VPN524295:VPS524317 VZJ524295:VZO524317 WJF524295:WJK524317 WTB524295:WTG524317 B589831:G589853 GP589831:GU589853 QL589831:QQ589853 AAH589831:AAM589853 AKD589831:AKI589853 ATZ589831:AUE589853 BDV589831:BEA589853 BNR589831:BNW589853 BXN589831:BXS589853 CHJ589831:CHO589853 CRF589831:CRK589853 DBB589831:DBG589853 DKX589831:DLC589853 DUT589831:DUY589853 EEP589831:EEU589853 EOL589831:EOQ589853 EYH589831:EYM589853 FID589831:FII589853 FRZ589831:FSE589853 GBV589831:GCA589853 GLR589831:GLW589853 GVN589831:GVS589853 HFJ589831:HFO589853 HPF589831:HPK589853 HZB589831:HZG589853 IIX589831:IJC589853 IST589831:ISY589853 JCP589831:JCU589853 JML589831:JMQ589853 JWH589831:JWM589853 KGD589831:KGI589853 KPZ589831:KQE589853 KZV589831:LAA589853 LJR589831:LJW589853 LTN589831:LTS589853 MDJ589831:MDO589853 MNF589831:MNK589853 MXB589831:MXG589853 NGX589831:NHC589853 NQT589831:NQY589853 OAP589831:OAU589853 OKL589831:OKQ589853 OUH589831:OUM589853 PED589831:PEI589853 PNZ589831:POE589853 PXV589831:PYA589853 QHR589831:QHW589853 QRN589831:QRS589853 RBJ589831:RBO589853 RLF589831:RLK589853 RVB589831:RVG589853 SEX589831:SFC589853 SOT589831:SOY589853 SYP589831:SYU589853 TIL589831:TIQ589853 TSH589831:TSM589853 UCD589831:UCI589853 ULZ589831:UME589853 UVV589831:UWA589853 VFR589831:VFW589853 VPN589831:VPS589853 VZJ589831:VZO589853 WJF589831:WJK589853 WTB589831:WTG589853 B655367:G655389 GP655367:GU655389 QL655367:QQ655389 AAH655367:AAM655389 AKD655367:AKI655389 ATZ655367:AUE655389 BDV655367:BEA655389 BNR655367:BNW655389 BXN655367:BXS655389 CHJ655367:CHO655389 CRF655367:CRK655389 DBB655367:DBG655389 DKX655367:DLC655389 DUT655367:DUY655389 EEP655367:EEU655389 EOL655367:EOQ655389 EYH655367:EYM655389 FID655367:FII655389 FRZ655367:FSE655389 GBV655367:GCA655389 GLR655367:GLW655389 GVN655367:GVS655389 HFJ655367:HFO655389 HPF655367:HPK655389 HZB655367:HZG655389 IIX655367:IJC655389 IST655367:ISY655389 JCP655367:JCU655389 JML655367:JMQ655389 JWH655367:JWM655389 KGD655367:KGI655389 KPZ655367:KQE655389 KZV655367:LAA655389 LJR655367:LJW655389 LTN655367:LTS655389 MDJ655367:MDO655389 MNF655367:MNK655389 MXB655367:MXG655389 NGX655367:NHC655389 NQT655367:NQY655389 OAP655367:OAU655389 OKL655367:OKQ655389 OUH655367:OUM655389 PED655367:PEI655389 PNZ655367:POE655389 PXV655367:PYA655389 QHR655367:QHW655389 QRN655367:QRS655389 RBJ655367:RBO655389 RLF655367:RLK655389 RVB655367:RVG655389 SEX655367:SFC655389 SOT655367:SOY655389 SYP655367:SYU655389 TIL655367:TIQ655389 TSH655367:TSM655389 UCD655367:UCI655389 ULZ655367:UME655389 UVV655367:UWA655389 VFR655367:VFW655389 VPN655367:VPS655389 VZJ655367:VZO655389 WJF655367:WJK655389 WTB655367:WTG655389 B720903:G720925 GP720903:GU720925 QL720903:QQ720925 AAH720903:AAM720925 AKD720903:AKI720925 ATZ720903:AUE720925 BDV720903:BEA720925 BNR720903:BNW720925 BXN720903:BXS720925 CHJ720903:CHO720925 CRF720903:CRK720925 DBB720903:DBG720925 DKX720903:DLC720925 DUT720903:DUY720925 EEP720903:EEU720925 EOL720903:EOQ720925 EYH720903:EYM720925 FID720903:FII720925 FRZ720903:FSE720925 GBV720903:GCA720925 GLR720903:GLW720925 GVN720903:GVS720925 HFJ720903:HFO720925 HPF720903:HPK720925 HZB720903:HZG720925 IIX720903:IJC720925 IST720903:ISY720925 JCP720903:JCU720925 JML720903:JMQ720925 JWH720903:JWM720925 KGD720903:KGI720925 KPZ720903:KQE720925 KZV720903:LAA720925 LJR720903:LJW720925 LTN720903:LTS720925 MDJ720903:MDO720925 MNF720903:MNK720925 MXB720903:MXG720925 NGX720903:NHC720925 NQT720903:NQY720925 OAP720903:OAU720925 OKL720903:OKQ720925 OUH720903:OUM720925 PED720903:PEI720925 PNZ720903:POE720925 PXV720903:PYA720925 QHR720903:QHW720925 QRN720903:QRS720925 RBJ720903:RBO720925 RLF720903:RLK720925 RVB720903:RVG720925 SEX720903:SFC720925 SOT720903:SOY720925 SYP720903:SYU720925 TIL720903:TIQ720925 TSH720903:TSM720925 UCD720903:UCI720925 ULZ720903:UME720925 UVV720903:UWA720925 VFR720903:VFW720925 VPN720903:VPS720925 VZJ720903:VZO720925 WJF720903:WJK720925 WTB720903:WTG720925 B786439:G786461 GP786439:GU786461 QL786439:QQ786461 AAH786439:AAM786461 AKD786439:AKI786461 ATZ786439:AUE786461 BDV786439:BEA786461 BNR786439:BNW786461 BXN786439:BXS786461 CHJ786439:CHO786461 CRF786439:CRK786461 DBB786439:DBG786461 DKX786439:DLC786461 DUT786439:DUY786461 EEP786439:EEU786461 EOL786439:EOQ786461 EYH786439:EYM786461 FID786439:FII786461 FRZ786439:FSE786461 GBV786439:GCA786461 GLR786439:GLW786461 GVN786439:GVS786461 HFJ786439:HFO786461 HPF786439:HPK786461 HZB786439:HZG786461 IIX786439:IJC786461 IST786439:ISY786461 JCP786439:JCU786461 JML786439:JMQ786461 JWH786439:JWM786461 KGD786439:KGI786461 KPZ786439:KQE786461 KZV786439:LAA786461 LJR786439:LJW786461 LTN786439:LTS786461 MDJ786439:MDO786461 MNF786439:MNK786461 MXB786439:MXG786461 NGX786439:NHC786461 NQT786439:NQY786461 OAP786439:OAU786461 OKL786439:OKQ786461 OUH786439:OUM786461 PED786439:PEI786461 PNZ786439:POE786461 PXV786439:PYA786461 QHR786439:QHW786461 QRN786439:QRS786461 RBJ786439:RBO786461 RLF786439:RLK786461 RVB786439:RVG786461 SEX786439:SFC786461 SOT786439:SOY786461 SYP786439:SYU786461 TIL786439:TIQ786461 TSH786439:TSM786461 UCD786439:UCI786461 ULZ786439:UME786461 UVV786439:UWA786461 VFR786439:VFW786461 VPN786439:VPS786461 VZJ786439:VZO786461 WJF786439:WJK786461 WTB786439:WTG786461 B851975:G851997 GP851975:GU851997 QL851975:QQ851997 AAH851975:AAM851997 AKD851975:AKI851997 ATZ851975:AUE851997 BDV851975:BEA851997 BNR851975:BNW851997 BXN851975:BXS851997 CHJ851975:CHO851997 CRF851975:CRK851997 DBB851975:DBG851997 DKX851975:DLC851997 DUT851975:DUY851997 EEP851975:EEU851997 EOL851975:EOQ851997 EYH851975:EYM851997 FID851975:FII851997 FRZ851975:FSE851997 GBV851975:GCA851997 GLR851975:GLW851997 GVN851975:GVS851997 HFJ851975:HFO851997 HPF851975:HPK851997 HZB851975:HZG851997 IIX851975:IJC851997 IST851975:ISY851997 JCP851975:JCU851997 JML851975:JMQ851997 JWH851975:JWM851997 KGD851975:KGI851997 KPZ851975:KQE851997 KZV851975:LAA851997 LJR851975:LJW851997 LTN851975:LTS851997 MDJ851975:MDO851997 MNF851975:MNK851997 MXB851975:MXG851997 NGX851975:NHC851997 NQT851975:NQY851997 OAP851975:OAU851997 OKL851975:OKQ851997 OUH851975:OUM851997 PED851975:PEI851997 PNZ851975:POE851997 PXV851975:PYA851997 QHR851975:QHW851997 QRN851975:QRS851997 RBJ851975:RBO851997 RLF851975:RLK851997 RVB851975:RVG851997 SEX851975:SFC851997 SOT851975:SOY851997 SYP851975:SYU851997 TIL851975:TIQ851997 TSH851975:TSM851997 UCD851975:UCI851997 ULZ851975:UME851997 UVV851975:UWA851997 VFR851975:VFW851997 VPN851975:VPS851997 VZJ851975:VZO851997 WJF851975:WJK851997 WTB851975:WTG851997 B917511:G917533 GP917511:GU917533 QL917511:QQ917533 AAH917511:AAM917533 AKD917511:AKI917533 ATZ917511:AUE917533 BDV917511:BEA917533 BNR917511:BNW917533 BXN917511:BXS917533 CHJ917511:CHO917533 CRF917511:CRK917533 DBB917511:DBG917533 DKX917511:DLC917533 DUT917511:DUY917533 EEP917511:EEU917533 EOL917511:EOQ917533 EYH917511:EYM917533 FID917511:FII917533 FRZ917511:FSE917533 GBV917511:GCA917533 GLR917511:GLW917533 GVN917511:GVS917533 HFJ917511:HFO917533 HPF917511:HPK917533 HZB917511:HZG917533 IIX917511:IJC917533 IST917511:ISY917533 JCP917511:JCU917533 JML917511:JMQ917533 JWH917511:JWM917533 KGD917511:KGI917533 KPZ917511:KQE917533 KZV917511:LAA917533 LJR917511:LJW917533 LTN917511:LTS917533 MDJ917511:MDO917533 MNF917511:MNK917533 MXB917511:MXG917533 NGX917511:NHC917533 NQT917511:NQY917533 OAP917511:OAU917533 OKL917511:OKQ917533 OUH917511:OUM917533 PED917511:PEI917533 PNZ917511:POE917533 PXV917511:PYA917533 QHR917511:QHW917533 QRN917511:QRS917533 RBJ917511:RBO917533 RLF917511:RLK917533 RVB917511:RVG917533 SEX917511:SFC917533 SOT917511:SOY917533 SYP917511:SYU917533 TIL917511:TIQ917533 TSH917511:TSM917533 UCD917511:UCI917533 ULZ917511:UME917533 UVV917511:UWA917533 VFR917511:VFW917533 VPN917511:VPS917533 VZJ917511:VZO917533 WJF917511:WJK917533 WTB917511:WTG917533 B983047:G983069 GP983047:GU983069 QL983047:QQ983069 AAH983047:AAM983069 AKD983047:AKI983069 ATZ983047:AUE983069 BDV983047:BEA983069 BNR983047:BNW983069 BXN983047:BXS983069 CHJ983047:CHO983069 CRF983047:CRK983069 DBB983047:DBG983069 DKX983047:DLC983069 DUT983047:DUY983069 EEP983047:EEU983069 EOL983047:EOQ983069 EYH983047:EYM983069 FID983047:FII983069 FRZ983047:FSE983069 GBV983047:GCA983069 GLR983047:GLW983069 GVN983047:GVS983069 HFJ983047:HFO983069 HPF983047:HPK983069 HZB983047:HZG983069 IIX983047:IJC983069 IST983047:ISY983069 JCP983047:JCU983069 JML983047:JMQ983069 JWH983047:JWM983069 KGD983047:KGI983069 KPZ983047:KQE983069 KZV983047:LAA983069 LJR983047:LJW983069 LTN983047:LTS983069 MDJ983047:MDO983069 MNF983047:MNK983069 MXB983047:MXG983069 NGX983047:NHC983069 NQT983047:NQY983069 OAP983047:OAU983069 OKL983047:OKQ983069 OUH983047:OUM983069 PED983047:PEI983069 PNZ983047:POE983069 PXV983047:PYA983069 QHR983047:QHW983069 QRN983047:QRS983069 RBJ983047:RBO983069 RLF983047:RLK983069 RVB983047:RVG983069 SEX983047:SFC983069 SOT983047:SOY983069 SYP983047:SYU983069 TIL983047:TIQ983069 TSH983047:TSM983069 UCD983047:UCI983069 ULZ983047:UME983069 UVV983047:UWA983069 VFR983047:VFW983069 VPN983047:VPS983069 VZJ983047:VZO983069 WJF983047:WJK983069 B7:G29" xr:uid="{00000000-0002-0000-0A00-000001000000}">
      <formula1>-1.79769313486231E+100</formula1>
      <formula2>1.79769313486231E+100</formula2>
    </dataValidation>
  </dataValidations>
  <pageMargins left="0.70866141732283472" right="0" top="1.1417322834645669" bottom="0.74803149606299213" header="0.31496062992125984" footer="0.31496062992125984"/>
  <pageSetup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9"/>
  <sheetViews>
    <sheetView showGridLines="0" topLeftCell="A11" zoomScale="67" zoomScaleNormal="70" workbookViewId="0">
      <selection sqref="A1:G40"/>
    </sheetView>
  </sheetViews>
  <sheetFormatPr baseColWidth="10" defaultColWidth="11.42578125" defaultRowHeight="15" x14ac:dyDescent="0.25"/>
  <cols>
    <col min="1" max="1" width="84.5703125" bestFit="1" customWidth="1"/>
    <col min="2" max="2" width="22.7109375" customWidth="1"/>
    <col min="3" max="4" width="23.140625" customWidth="1"/>
    <col min="5" max="5" width="23" customWidth="1"/>
    <col min="6" max="7" width="23.42578125" customWidth="1"/>
    <col min="201" max="201" width="44.140625" customWidth="1"/>
    <col min="202" max="202" width="16.42578125" customWidth="1"/>
    <col min="203" max="203" width="16.140625" customWidth="1"/>
    <col min="204" max="204" width="15.28515625" customWidth="1"/>
    <col min="205" max="205" width="15.42578125" customWidth="1"/>
    <col min="206" max="206" width="14.7109375" customWidth="1"/>
    <col min="207" max="207" width="15.85546875" customWidth="1"/>
    <col min="457" max="457" width="44.140625" customWidth="1"/>
    <col min="458" max="458" width="16.42578125" customWidth="1"/>
    <col min="459" max="459" width="16.140625" customWidth="1"/>
    <col min="460" max="460" width="15.28515625" customWidth="1"/>
    <col min="461" max="461" width="15.42578125" customWidth="1"/>
    <col min="462" max="462" width="14.7109375" customWidth="1"/>
    <col min="463" max="463" width="15.85546875" customWidth="1"/>
    <col min="713" max="713" width="44.140625" customWidth="1"/>
    <col min="714" max="714" width="16.42578125" customWidth="1"/>
    <col min="715" max="715" width="16.140625" customWidth="1"/>
    <col min="716" max="716" width="15.28515625" customWidth="1"/>
    <col min="717" max="717" width="15.42578125" customWidth="1"/>
    <col min="718" max="718" width="14.7109375" customWidth="1"/>
    <col min="719" max="719" width="15.85546875" customWidth="1"/>
    <col min="969" max="969" width="44.140625" customWidth="1"/>
    <col min="970" max="970" width="16.42578125" customWidth="1"/>
    <col min="971" max="971" width="16.140625" customWidth="1"/>
    <col min="972" max="972" width="15.28515625" customWidth="1"/>
    <col min="973" max="973" width="15.42578125" customWidth="1"/>
    <col min="974" max="974" width="14.7109375" customWidth="1"/>
    <col min="975" max="975" width="15.85546875" customWidth="1"/>
    <col min="1225" max="1225" width="44.140625" customWidth="1"/>
    <col min="1226" max="1226" width="16.42578125" customWidth="1"/>
    <col min="1227" max="1227" width="16.140625" customWidth="1"/>
    <col min="1228" max="1228" width="15.28515625" customWidth="1"/>
    <col min="1229" max="1229" width="15.42578125" customWidth="1"/>
    <col min="1230" max="1230" width="14.7109375" customWidth="1"/>
    <col min="1231" max="1231" width="15.85546875" customWidth="1"/>
    <col min="1481" max="1481" width="44.140625" customWidth="1"/>
    <col min="1482" max="1482" width="16.42578125" customWidth="1"/>
    <col min="1483" max="1483" width="16.140625" customWidth="1"/>
    <col min="1484" max="1484" width="15.28515625" customWidth="1"/>
    <col min="1485" max="1485" width="15.42578125" customWidth="1"/>
    <col min="1486" max="1486" width="14.7109375" customWidth="1"/>
    <col min="1487" max="1487" width="15.85546875" customWidth="1"/>
    <col min="1737" max="1737" width="44.140625" customWidth="1"/>
    <col min="1738" max="1738" width="16.42578125" customWidth="1"/>
    <col min="1739" max="1739" width="16.140625" customWidth="1"/>
    <col min="1740" max="1740" width="15.28515625" customWidth="1"/>
    <col min="1741" max="1741" width="15.42578125" customWidth="1"/>
    <col min="1742" max="1742" width="14.7109375" customWidth="1"/>
    <col min="1743" max="1743" width="15.85546875" customWidth="1"/>
    <col min="1993" max="1993" width="44.140625" customWidth="1"/>
    <col min="1994" max="1994" width="16.42578125" customWidth="1"/>
    <col min="1995" max="1995" width="16.140625" customWidth="1"/>
    <col min="1996" max="1996" width="15.28515625" customWidth="1"/>
    <col min="1997" max="1997" width="15.42578125" customWidth="1"/>
    <col min="1998" max="1998" width="14.7109375" customWidth="1"/>
    <col min="1999" max="1999" width="15.85546875" customWidth="1"/>
    <col min="2249" max="2249" width="44.140625" customWidth="1"/>
    <col min="2250" max="2250" width="16.42578125" customWidth="1"/>
    <col min="2251" max="2251" width="16.140625" customWidth="1"/>
    <col min="2252" max="2252" width="15.28515625" customWidth="1"/>
    <col min="2253" max="2253" width="15.42578125" customWidth="1"/>
    <col min="2254" max="2254" width="14.7109375" customWidth="1"/>
    <col min="2255" max="2255" width="15.85546875" customWidth="1"/>
    <col min="2505" max="2505" width="44.140625" customWidth="1"/>
    <col min="2506" max="2506" width="16.42578125" customWidth="1"/>
    <col min="2507" max="2507" width="16.140625" customWidth="1"/>
    <col min="2508" max="2508" width="15.28515625" customWidth="1"/>
    <col min="2509" max="2509" width="15.42578125" customWidth="1"/>
    <col min="2510" max="2510" width="14.7109375" customWidth="1"/>
    <col min="2511" max="2511" width="15.85546875" customWidth="1"/>
    <col min="2761" max="2761" width="44.140625" customWidth="1"/>
    <col min="2762" max="2762" width="16.42578125" customWidth="1"/>
    <col min="2763" max="2763" width="16.140625" customWidth="1"/>
    <col min="2764" max="2764" width="15.28515625" customWidth="1"/>
    <col min="2765" max="2765" width="15.42578125" customWidth="1"/>
    <col min="2766" max="2766" width="14.7109375" customWidth="1"/>
    <col min="2767" max="2767" width="15.85546875" customWidth="1"/>
    <col min="3017" max="3017" width="44.140625" customWidth="1"/>
    <col min="3018" max="3018" width="16.42578125" customWidth="1"/>
    <col min="3019" max="3019" width="16.140625" customWidth="1"/>
    <col min="3020" max="3020" width="15.28515625" customWidth="1"/>
    <col min="3021" max="3021" width="15.42578125" customWidth="1"/>
    <col min="3022" max="3022" width="14.7109375" customWidth="1"/>
    <col min="3023" max="3023" width="15.85546875" customWidth="1"/>
    <col min="3273" max="3273" width="44.140625" customWidth="1"/>
    <col min="3274" max="3274" width="16.42578125" customWidth="1"/>
    <col min="3275" max="3275" width="16.140625" customWidth="1"/>
    <col min="3276" max="3276" width="15.28515625" customWidth="1"/>
    <col min="3277" max="3277" width="15.42578125" customWidth="1"/>
    <col min="3278" max="3278" width="14.7109375" customWidth="1"/>
    <col min="3279" max="3279" width="15.85546875" customWidth="1"/>
    <col min="3529" max="3529" width="44.140625" customWidth="1"/>
    <col min="3530" max="3530" width="16.42578125" customWidth="1"/>
    <col min="3531" max="3531" width="16.140625" customWidth="1"/>
    <col min="3532" max="3532" width="15.28515625" customWidth="1"/>
    <col min="3533" max="3533" width="15.42578125" customWidth="1"/>
    <col min="3534" max="3534" width="14.7109375" customWidth="1"/>
    <col min="3535" max="3535" width="15.85546875" customWidth="1"/>
    <col min="3785" max="3785" width="44.140625" customWidth="1"/>
    <col min="3786" max="3786" width="16.42578125" customWidth="1"/>
    <col min="3787" max="3787" width="16.140625" customWidth="1"/>
    <col min="3788" max="3788" width="15.28515625" customWidth="1"/>
    <col min="3789" max="3789" width="15.42578125" customWidth="1"/>
    <col min="3790" max="3790" width="14.7109375" customWidth="1"/>
    <col min="3791" max="3791" width="15.85546875" customWidth="1"/>
    <col min="4041" max="4041" width="44.140625" customWidth="1"/>
    <col min="4042" max="4042" width="16.42578125" customWidth="1"/>
    <col min="4043" max="4043" width="16.140625" customWidth="1"/>
    <col min="4044" max="4044" width="15.28515625" customWidth="1"/>
    <col min="4045" max="4045" width="15.42578125" customWidth="1"/>
    <col min="4046" max="4046" width="14.7109375" customWidth="1"/>
    <col min="4047" max="4047" width="15.85546875" customWidth="1"/>
    <col min="4297" max="4297" width="44.140625" customWidth="1"/>
    <col min="4298" max="4298" width="16.42578125" customWidth="1"/>
    <col min="4299" max="4299" width="16.140625" customWidth="1"/>
    <col min="4300" max="4300" width="15.28515625" customWidth="1"/>
    <col min="4301" max="4301" width="15.42578125" customWidth="1"/>
    <col min="4302" max="4302" width="14.7109375" customWidth="1"/>
    <col min="4303" max="4303" width="15.85546875" customWidth="1"/>
    <col min="4553" max="4553" width="44.140625" customWidth="1"/>
    <col min="4554" max="4554" width="16.42578125" customWidth="1"/>
    <col min="4555" max="4555" width="16.140625" customWidth="1"/>
    <col min="4556" max="4556" width="15.28515625" customWidth="1"/>
    <col min="4557" max="4557" width="15.42578125" customWidth="1"/>
    <col min="4558" max="4558" width="14.7109375" customWidth="1"/>
    <col min="4559" max="4559" width="15.85546875" customWidth="1"/>
    <col min="4809" max="4809" width="44.140625" customWidth="1"/>
    <col min="4810" max="4810" width="16.42578125" customWidth="1"/>
    <col min="4811" max="4811" width="16.140625" customWidth="1"/>
    <col min="4812" max="4812" width="15.28515625" customWidth="1"/>
    <col min="4813" max="4813" width="15.42578125" customWidth="1"/>
    <col min="4814" max="4814" width="14.7109375" customWidth="1"/>
    <col min="4815" max="4815" width="15.85546875" customWidth="1"/>
    <col min="5065" max="5065" width="44.140625" customWidth="1"/>
    <col min="5066" max="5066" width="16.42578125" customWidth="1"/>
    <col min="5067" max="5067" width="16.140625" customWidth="1"/>
    <col min="5068" max="5068" width="15.28515625" customWidth="1"/>
    <col min="5069" max="5069" width="15.42578125" customWidth="1"/>
    <col min="5070" max="5070" width="14.7109375" customWidth="1"/>
    <col min="5071" max="5071" width="15.85546875" customWidth="1"/>
    <col min="5321" max="5321" width="44.140625" customWidth="1"/>
    <col min="5322" max="5322" width="16.42578125" customWidth="1"/>
    <col min="5323" max="5323" width="16.140625" customWidth="1"/>
    <col min="5324" max="5324" width="15.28515625" customWidth="1"/>
    <col min="5325" max="5325" width="15.42578125" customWidth="1"/>
    <col min="5326" max="5326" width="14.7109375" customWidth="1"/>
    <col min="5327" max="5327" width="15.85546875" customWidth="1"/>
    <col min="5577" max="5577" width="44.140625" customWidth="1"/>
    <col min="5578" max="5578" width="16.42578125" customWidth="1"/>
    <col min="5579" max="5579" width="16.140625" customWidth="1"/>
    <col min="5580" max="5580" width="15.28515625" customWidth="1"/>
    <col min="5581" max="5581" width="15.42578125" customWidth="1"/>
    <col min="5582" max="5582" width="14.7109375" customWidth="1"/>
    <col min="5583" max="5583" width="15.85546875" customWidth="1"/>
    <col min="5833" max="5833" width="44.140625" customWidth="1"/>
    <col min="5834" max="5834" width="16.42578125" customWidth="1"/>
    <col min="5835" max="5835" width="16.140625" customWidth="1"/>
    <col min="5836" max="5836" width="15.28515625" customWidth="1"/>
    <col min="5837" max="5837" width="15.42578125" customWidth="1"/>
    <col min="5838" max="5838" width="14.7109375" customWidth="1"/>
    <col min="5839" max="5839" width="15.85546875" customWidth="1"/>
    <col min="6089" max="6089" width="44.140625" customWidth="1"/>
    <col min="6090" max="6090" width="16.42578125" customWidth="1"/>
    <col min="6091" max="6091" width="16.140625" customWidth="1"/>
    <col min="6092" max="6092" width="15.28515625" customWidth="1"/>
    <col min="6093" max="6093" width="15.42578125" customWidth="1"/>
    <col min="6094" max="6094" width="14.7109375" customWidth="1"/>
    <col min="6095" max="6095" width="15.85546875" customWidth="1"/>
    <col min="6345" max="6345" width="44.140625" customWidth="1"/>
    <col min="6346" max="6346" width="16.42578125" customWidth="1"/>
    <col min="6347" max="6347" width="16.140625" customWidth="1"/>
    <col min="6348" max="6348" width="15.28515625" customWidth="1"/>
    <col min="6349" max="6349" width="15.42578125" customWidth="1"/>
    <col min="6350" max="6350" width="14.7109375" customWidth="1"/>
    <col min="6351" max="6351" width="15.85546875" customWidth="1"/>
    <col min="6601" max="6601" width="44.140625" customWidth="1"/>
    <col min="6602" max="6602" width="16.42578125" customWidth="1"/>
    <col min="6603" max="6603" width="16.140625" customWidth="1"/>
    <col min="6604" max="6604" width="15.28515625" customWidth="1"/>
    <col min="6605" max="6605" width="15.42578125" customWidth="1"/>
    <col min="6606" max="6606" width="14.7109375" customWidth="1"/>
    <col min="6607" max="6607" width="15.85546875" customWidth="1"/>
    <col min="6857" max="6857" width="44.140625" customWidth="1"/>
    <col min="6858" max="6858" width="16.42578125" customWidth="1"/>
    <col min="6859" max="6859" width="16.140625" customWidth="1"/>
    <col min="6860" max="6860" width="15.28515625" customWidth="1"/>
    <col min="6861" max="6861" width="15.42578125" customWidth="1"/>
    <col min="6862" max="6862" width="14.7109375" customWidth="1"/>
    <col min="6863" max="6863" width="15.85546875" customWidth="1"/>
    <col min="7113" max="7113" width="44.140625" customWidth="1"/>
    <col min="7114" max="7114" width="16.42578125" customWidth="1"/>
    <col min="7115" max="7115" width="16.140625" customWidth="1"/>
    <col min="7116" max="7116" width="15.28515625" customWidth="1"/>
    <col min="7117" max="7117" width="15.42578125" customWidth="1"/>
    <col min="7118" max="7118" width="14.7109375" customWidth="1"/>
    <col min="7119" max="7119" width="15.85546875" customWidth="1"/>
    <col min="7369" max="7369" width="44.140625" customWidth="1"/>
    <col min="7370" max="7370" width="16.42578125" customWidth="1"/>
    <col min="7371" max="7371" width="16.140625" customWidth="1"/>
    <col min="7372" max="7372" width="15.28515625" customWidth="1"/>
    <col min="7373" max="7373" width="15.42578125" customWidth="1"/>
    <col min="7374" max="7374" width="14.7109375" customWidth="1"/>
    <col min="7375" max="7375" width="15.85546875" customWidth="1"/>
    <col min="7625" max="7625" width="44.140625" customWidth="1"/>
    <col min="7626" max="7626" width="16.42578125" customWidth="1"/>
    <col min="7627" max="7627" width="16.140625" customWidth="1"/>
    <col min="7628" max="7628" width="15.28515625" customWidth="1"/>
    <col min="7629" max="7629" width="15.42578125" customWidth="1"/>
    <col min="7630" max="7630" width="14.7109375" customWidth="1"/>
    <col min="7631" max="7631" width="15.85546875" customWidth="1"/>
    <col min="7881" max="7881" width="44.140625" customWidth="1"/>
    <col min="7882" max="7882" width="16.42578125" customWidth="1"/>
    <col min="7883" max="7883" width="16.140625" customWidth="1"/>
    <col min="7884" max="7884" width="15.28515625" customWidth="1"/>
    <col min="7885" max="7885" width="15.42578125" customWidth="1"/>
    <col min="7886" max="7886" width="14.7109375" customWidth="1"/>
    <col min="7887" max="7887" width="15.85546875" customWidth="1"/>
    <col min="8137" max="8137" width="44.140625" customWidth="1"/>
    <col min="8138" max="8138" width="16.42578125" customWidth="1"/>
    <col min="8139" max="8139" width="16.140625" customWidth="1"/>
    <col min="8140" max="8140" width="15.28515625" customWidth="1"/>
    <col min="8141" max="8141" width="15.42578125" customWidth="1"/>
    <col min="8142" max="8142" width="14.7109375" customWidth="1"/>
    <col min="8143" max="8143" width="15.85546875" customWidth="1"/>
    <col min="8393" max="8393" width="44.140625" customWidth="1"/>
    <col min="8394" max="8394" width="16.42578125" customWidth="1"/>
    <col min="8395" max="8395" width="16.140625" customWidth="1"/>
    <col min="8396" max="8396" width="15.28515625" customWidth="1"/>
    <col min="8397" max="8397" width="15.42578125" customWidth="1"/>
    <col min="8398" max="8398" width="14.7109375" customWidth="1"/>
    <col min="8399" max="8399" width="15.85546875" customWidth="1"/>
    <col min="8649" max="8649" width="44.140625" customWidth="1"/>
    <col min="8650" max="8650" width="16.42578125" customWidth="1"/>
    <col min="8651" max="8651" width="16.140625" customWidth="1"/>
    <col min="8652" max="8652" width="15.28515625" customWidth="1"/>
    <col min="8653" max="8653" width="15.42578125" customWidth="1"/>
    <col min="8654" max="8654" width="14.7109375" customWidth="1"/>
    <col min="8655" max="8655" width="15.85546875" customWidth="1"/>
    <col min="8905" max="8905" width="44.140625" customWidth="1"/>
    <col min="8906" max="8906" width="16.42578125" customWidth="1"/>
    <col min="8907" max="8907" width="16.140625" customWidth="1"/>
    <col min="8908" max="8908" width="15.28515625" customWidth="1"/>
    <col min="8909" max="8909" width="15.42578125" customWidth="1"/>
    <col min="8910" max="8910" width="14.7109375" customWidth="1"/>
    <col min="8911" max="8911" width="15.85546875" customWidth="1"/>
    <col min="9161" max="9161" width="44.140625" customWidth="1"/>
    <col min="9162" max="9162" width="16.42578125" customWidth="1"/>
    <col min="9163" max="9163" width="16.140625" customWidth="1"/>
    <col min="9164" max="9164" width="15.28515625" customWidth="1"/>
    <col min="9165" max="9165" width="15.42578125" customWidth="1"/>
    <col min="9166" max="9166" width="14.7109375" customWidth="1"/>
    <col min="9167" max="9167" width="15.85546875" customWidth="1"/>
    <col min="9417" max="9417" width="44.140625" customWidth="1"/>
    <col min="9418" max="9418" width="16.42578125" customWidth="1"/>
    <col min="9419" max="9419" width="16.140625" customWidth="1"/>
    <col min="9420" max="9420" width="15.28515625" customWidth="1"/>
    <col min="9421" max="9421" width="15.42578125" customWidth="1"/>
    <col min="9422" max="9422" width="14.7109375" customWidth="1"/>
    <col min="9423" max="9423" width="15.85546875" customWidth="1"/>
    <col min="9673" max="9673" width="44.140625" customWidth="1"/>
    <col min="9674" max="9674" width="16.42578125" customWidth="1"/>
    <col min="9675" max="9675" width="16.140625" customWidth="1"/>
    <col min="9676" max="9676" width="15.28515625" customWidth="1"/>
    <col min="9677" max="9677" width="15.42578125" customWidth="1"/>
    <col min="9678" max="9678" width="14.7109375" customWidth="1"/>
    <col min="9679" max="9679" width="15.85546875" customWidth="1"/>
    <col min="9929" max="9929" width="44.140625" customWidth="1"/>
    <col min="9930" max="9930" width="16.42578125" customWidth="1"/>
    <col min="9931" max="9931" width="16.140625" customWidth="1"/>
    <col min="9932" max="9932" width="15.28515625" customWidth="1"/>
    <col min="9933" max="9933" width="15.42578125" customWidth="1"/>
    <col min="9934" max="9934" width="14.7109375" customWidth="1"/>
    <col min="9935" max="9935" width="15.85546875" customWidth="1"/>
    <col min="10185" max="10185" width="44.140625" customWidth="1"/>
    <col min="10186" max="10186" width="16.42578125" customWidth="1"/>
    <col min="10187" max="10187" width="16.140625" customWidth="1"/>
    <col min="10188" max="10188" width="15.28515625" customWidth="1"/>
    <col min="10189" max="10189" width="15.42578125" customWidth="1"/>
    <col min="10190" max="10190" width="14.7109375" customWidth="1"/>
    <col min="10191" max="10191" width="15.85546875" customWidth="1"/>
    <col min="10441" max="10441" width="44.140625" customWidth="1"/>
    <col min="10442" max="10442" width="16.42578125" customWidth="1"/>
    <col min="10443" max="10443" width="16.140625" customWidth="1"/>
    <col min="10444" max="10444" width="15.28515625" customWidth="1"/>
    <col min="10445" max="10445" width="15.42578125" customWidth="1"/>
    <col min="10446" max="10446" width="14.7109375" customWidth="1"/>
    <col min="10447" max="10447" width="15.85546875" customWidth="1"/>
    <col min="10697" max="10697" width="44.140625" customWidth="1"/>
    <col min="10698" max="10698" width="16.42578125" customWidth="1"/>
    <col min="10699" max="10699" width="16.140625" customWidth="1"/>
    <col min="10700" max="10700" width="15.28515625" customWidth="1"/>
    <col min="10701" max="10701" width="15.42578125" customWidth="1"/>
    <col min="10702" max="10702" width="14.7109375" customWidth="1"/>
    <col min="10703" max="10703" width="15.85546875" customWidth="1"/>
    <col min="10953" max="10953" width="44.140625" customWidth="1"/>
    <col min="10954" max="10954" width="16.42578125" customWidth="1"/>
    <col min="10955" max="10955" width="16.140625" customWidth="1"/>
    <col min="10956" max="10956" width="15.28515625" customWidth="1"/>
    <col min="10957" max="10957" width="15.42578125" customWidth="1"/>
    <col min="10958" max="10958" width="14.7109375" customWidth="1"/>
    <col min="10959" max="10959" width="15.85546875" customWidth="1"/>
    <col min="11209" max="11209" width="44.140625" customWidth="1"/>
    <col min="11210" max="11210" width="16.42578125" customWidth="1"/>
    <col min="11211" max="11211" width="16.140625" customWidth="1"/>
    <col min="11212" max="11212" width="15.28515625" customWidth="1"/>
    <col min="11213" max="11213" width="15.42578125" customWidth="1"/>
    <col min="11214" max="11214" width="14.7109375" customWidth="1"/>
    <col min="11215" max="11215" width="15.85546875" customWidth="1"/>
    <col min="11465" max="11465" width="44.140625" customWidth="1"/>
    <col min="11466" max="11466" width="16.42578125" customWidth="1"/>
    <col min="11467" max="11467" width="16.140625" customWidth="1"/>
    <col min="11468" max="11468" width="15.28515625" customWidth="1"/>
    <col min="11469" max="11469" width="15.42578125" customWidth="1"/>
    <col min="11470" max="11470" width="14.7109375" customWidth="1"/>
    <col min="11471" max="11471" width="15.85546875" customWidth="1"/>
    <col min="11721" max="11721" width="44.140625" customWidth="1"/>
    <col min="11722" max="11722" width="16.42578125" customWidth="1"/>
    <col min="11723" max="11723" width="16.140625" customWidth="1"/>
    <col min="11724" max="11724" width="15.28515625" customWidth="1"/>
    <col min="11725" max="11725" width="15.42578125" customWidth="1"/>
    <col min="11726" max="11726" width="14.7109375" customWidth="1"/>
    <col min="11727" max="11727" width="15.85546875" customWidth="1"/>
    <col min="11977" max="11977" width="44.140625" customWidth="1"/>
    <col min="11978" max="11978" width="16.42578125" customWidth="1"/>
    <col min="11979" max="11979" width="16.140625" customWidth="1"/>
    <col min="11980" max="11980" width="15.28515625" customWidth="1"/>
    <col min="11981" max="11981" width="15.42578125" customWidth="1"/>
    <col min="11982" max="11982" width="14.7109375" customWidth="1"/>
    <col min="11983" max="11983" width="15.85546875" customWidth="1"/>
    <col min="12233" max="12233" width="44.140625" customWidth="1"/>
    <col min="12234" max="12234" width="16.42578125" customWidth="1"/>
    <col min="12235" max="12235" width="16.140625" customWidth="1"/>
    <col min="12236" max="12236" width="15.28515625" customWidth="1"/>
    <col min="12237" max="12237" width="15.42578125" customWidth="1"/>
    <col min="12238" max="12238" width="14.7109375" customWidth="1"/>
    <col min="12239" max="12239" width="15.85546875" customWidth="1"/>
    <col min="12489" max="12489" width="44.140625" customWidth="1"/>
    <col min="12490" max="12490" width="16.42578125" customWidth="1"/>
    <col min="12491" max="12491" width="16.140625" customWidth="1"/>
    <col min="12492" max="12492" width="15.28515625" customWidth="1"/>
    <col min="12493" max="12493" width="15.42578125" customWidth="1"/>
    <col min="12494" max="12494" width="14.7109375" customWidth="1"/>
    <col min="12495" max="12495" width="15.85546875" customWidth="1"/>
    <col min="12745" max="12745" width="44.140625" customWidth="1"/>
    <col min="12746" max="12746" width="16.42578125" customWidth="1"/>
    <col min="12747" max="12747" width="16.140625" customWidth="1"/>
    <col min="12748" max="12748" width="15.28515625" customWidth="1"/>
    <col min="12749" max="12749" width="15.42578125" customWidth="1"/>
    <col min="12750" max="12750" width="14.7109375" customWidth="1"/>
    <col min="12751" max="12751" width="15.85546875" customWidth="1"/>
    <col min="13001" max="13001" width="44.140625" customWidth="1"/>
    <col min="13002" max="13002" width="16.42578125" customWidth="1"/>
    <col min="13003" max="13003" width="16.140625" customWidth="1"/>
    <col min="13004" max="13004" width="15.28515625" customWidth="1"/>
    <col min="13005" max="13005" width="15.42578125" customWidth="1"/>
    <col min="13006" max="13006" width="14.7109375" customWidth="1"/>
    <col min="13007" max="13007" width="15.85546875" customWidth="1"/>
    <col min="13257" max="13257" width="44.140625" customWidth="1"/>
    <col min="13258" max="13258" width="16.42578125" customWidth="1"/>
    <col min="13259" max="13259" width="16.140625" customWidth="1"/>
    <col min="13260" max="13260" width="15.28515625" customWidth="1"/>
    <col min="13261" max="13261" width="15.42578125" customWidth="1"/>
    <col min="13262" max="13262" width="14.7109375" customWidth="1"/>
    <col min="13263" max="13263" width="15.85546875" customWidth="1"/>
    <col min="13513" max="13513" width="44.140625" customWidth="1"/>
    <col min="13514" max="13514" width="16.42578125" customWidth="1"/>
    <col min="13515" max="13515" width="16.140625" customWidth="1"/>
    <col min="13516" max="13516" width="15.28515625" customWidth="1"/>
    <col min="13517" max="13517" width="15.42578125" customWidth="1"/>
    <col min="13518" max="13518" width="14.7109375" customWidth="1"/>
    <col min="13519" max="13519" width="15.85546875" customWidth="1"/>
    <col min="13769" max="13769" width="44.140625" customWidth="1"/>
    <col min="13770" max="13770" width="16.42578125" customWidth="1"/>
    <col min="13771" max="13771" width="16.140625" customWidth="1"/>
    <col min="13772" max="13772" width="15.28515625" customWidth="1"/>
    <col min="13773" max="13773" width="15.42578125" customWidth="1"/>
    <col min="13774" max="13774" width="14.7109375" customWidth="1"/>
    <col min="13775" max="13775" width="15.85546875" customWidth="1"/>
    <col min="14025" max="14025" width="44.140625" customWidth="1"/>
    <col min="14026" max="14026" width="16.42578125" customWidth="1"/>
    <col min="14027" max="14027" width="16.140625" customWidth="1"/>
    <col min="14028" max="14028" width="15.28515625" customWidth="1"/>
    <col min="14029" max="14029" width="15.42578125" customWidth="1"/>
    <col min="14030" max="14030" width="14.7109375" customWidth="1"/>
    <col min="14031" max="14031" width="15.85546875" customWidth="1"/>
    <col min="14281" max="14281" width="44.140625" customWidth="1"/>
    <col min="14282" max="14282" width="16.42578125" customWidth="1"/>
    <col min="14283" max="14283" width="16.140625" customWidth="1"/>
    <col min="14284" max="14284" width="15.28515625" customWidth="1"/>
    <col min="14285" max="14285" width="15.42578125" customWidth="1"/>
    <col min="14286" max="14286" width="14.7109375" customWidth="1"/>
    <col min="14287" max="14287" width="15.85546875" customWidth="1"/>
    <col min="14537" max="14537" width="44.140625" customWidth="1"/>
    <col min="14538" max="14538" width="16.42578125" customWidth="1"/>
    <col min="14539" max="14539" width="16.140625" customWidth="1"/>
    <col min="14540" max="14540" width="15.28515625" customWidth="1"/>
    <col min="14541" max="14541" width="15.42578125" customWidth="1"/>
    <col min="14542" max="14542" width="14.7109375" customWidth="1"/>
    <col min="14543" max="14543" width="15.85546875" customWidth="1"/>
    <col min="14793" max="14793" width="44.140625" customWidth="1"/>
    <col min="14794" max="14794" width="16.42578125" customWidth="1"/>
    <col min="14795" max="14795" width="16.140625" customWidth="1"/>
    <col min="14796" max="14796" width="15.28515625" customWidth="1"/>
    <col min="14797" max="14797" width="15.42578125" customWidth="1"/>
    <col min="14798" max="14798" width="14.7109375" customWidth="1"/>
    <col min="14799" max="14799" width="15.85546875" customWidth="1"/>
    <col min="15049" max="15049" width="44.140625" customWidth="1"/>
    <col min="15050" max="15050" width="16.42578125" customWidth="1"/>
    <col min="15051" max="15051" width="16.140625" customWidth="1"/>
    <col min="15052" max="15052" width="15.28515625" customWidth="1"/>
    <col min="15053" max="15053" width="15.42578125" customWidth="1"/>
    <col min="15054" max="15054" width="14.7109375" customWidth="1"/>
    <col min="15055" max="15055" width="15.85546875" customWidth="1"/>
    <col min="15305" max="15305" width="44.140625" customWidth="1"/>
    <col min="15306" max="15306" width="16.42578125" customWidth="1"/>
    <col min="15307" max="15307" width="16.140625" customWidth="1"/>
    <col min="15308" max="15308" width="15.28515625" customWidth="1"/>
    <col min="15309" max="15309" width="15.42578125" customWidth="1"/>
    <col min="15310" max="15310" width="14.7109375" customWidth="1"/>
    <col min="15311" max="15311" width="15.85546875" customWidth="1"/>
    <col min="15561" max="15561" width="44.140625" customWidth="1"/>
    <col min="15562" max="15562" width="16.42578125" customWidth="1"/>
    <col min="15563" max="15563" width="16.140625" customWidth="1"/>
    <col min="15564" max="15564" width="15.28515625" customWidth="1"/>
    <col min="15565" max="15565" width="15.42578125" customWidth="1"/>
    <col min="15566" max="15566" width="14.7109375" customWidth="1"/>
    <col min="15567" max="15567" width="15.85546875" customWidth="1"/>
    <col min="15817" max="15817" width="44.140625" customWidth="1"/>
    <col min="15818" max="15818" width="16.42578125" customWidth="1"/>
    <col min="15819" max="15819" width="16.140625" customWidth="1"/>
    <col min="15820" max="15820" width="15.28515625" customWidth="1"/>
    <col min="15821" max="15821" width="15.42578125" customWidth="1"/>
    <col min="15822" max="15822" width="14.7109375" customWidth="1"/>
    <col min="15823" max="15823" width="15.85546875" customWidth="1"/>
    <col min="16073" max="16073" width="44.140625" customWidth="1"/>
    <col min="16074" max="16074" width="16.42578125" customWidth="1"/>
    <col min="16075" max="16075" width="16.140625" customWidth="1"/>
    <col min="16076" max="16076" width="15.28515625" customWidth="1"/>
    <col min="16077" max="16077" width="15.42578125" customWidth="1"/>
    <col min="16078" max="16078" width="14.7109375" customWidth="1"/>
    <col min="16079" max="16079" width="15.85546875" customWidth="1"/>
  </cols>
  <sheetData>
    <row r="1" spans="1:7" x14ac:dyDescent="0.25">
      <c r="A1" s="221" t="s">
        <v>446</v>
      </c>
      <c r="B1" s="221"/>
      <c r="C1" s="221"/>
      <c r="D1" s="221"/>
      <c r="E1" s="221"/>
      <c r="F1" s="221"/>
      <c r="G1" s="221"/>
    </row>
    <row r="2" spans="1:7" x14ac:dyDescent="0.25">
      <c r="A2" s="117" t="str">
        <f>'Formato 1'!A2</f>
        <v>MUNICIPIO DE ACAMBARO, GTO.</v>
      </c>
      <c r="B2" s="118"/>
      <c r="C2" s="118"/>
      <c r="D2" s="118"/>
      <c r="E2" s="118"/>
      <c r="F2" s="118"/>
      <c r="G2" s="119"/>
    </row>
    <row r="3" spans="1:7" x14ac:dyDescent="0.25">
      <c r="A3" s="108" t="s">
        <v>447</v>
      </c>
      <c r="B3" s="109"/>
      <c r="C3" s="109"/>
      <c r="D3" s="109"/>
      <c r="E3" s="109"/>
      <c r="F3" s="109"/>
      <c r="G3" s="110"/>
    </row>
    <row r="4" spans="1:7" x14ac:dyDescent="0.25">
      <c r="A4" s="111" t="s">
        <v>2</v>
      </c>
      <c r="B4" s="112"/>
      <c r="C4" s="112"/>
      <c r="D4" s="112"/>
      <c r="E4" s="112"/>
      <c r="F4" s="112"/>
      <c r="G4" s="113"/>
    </row>
    <row r="5" spans="1:7" ht="32.25" x14ac:dyDescent="0.25">
      <c r="A5" s="123" t="s">
        <v>422</v>
      </c>
      <c r="B5" s="124">
        <v>2019</v>
      </c>
      <c r="C5" s="124">
        <v>2020</v>
      </c>
      <c r="D5" s="124">
        <v>2021</v>
      </c>
      <c r="E5" s="124">
        <v>2022</v>
      </c>
      <c r="F5" s="124">
        <v>2023</v>
      </c>
      <c r="G5" s="34" t="s">
        <v>545</v>
      </c>
    </row>
    <row r="6" spans="1:7" x14ac:dyDescent="0.25">
      <c r="A6" s="59" t="s">
        <v>423</v>
      </c>
      <c r="B6" s="35">
        <f t="shared" ref="B6:G6" si="0">SUM(B7:B18)</f>
        <v>187169545.24000004</v>
      </c>
      <c r="C6" s="35">
        <f t="shared" si="0"/>
        <v>197964446.47999999</v>
      </c>
      <c r="D6" s="35">
        <f t="shared" si="0"/>
        <v>193972437.97999999</v>
      </c>
      <c r="E6" s="35">
        <f t="shared" si="0"/>
        <v>137928167.95999998</v>
      </c>
      <c r="F6" s="35">
        <f t="shared" si="0"/>
        <v>340662624.80000001</v>
      </c>
      <c r="G6" s="35">
        <f t="shared" si="0"/>
        <v>92615372.889999986</v>
      </c>
    </row>
    <row r="7" spans="1:7" x14ac:dyDescent="0.25">
      <c r="A7" s="60" t="s">
        <v>500</v>
      </c>
      <c r="B7" s="188">
        <v>19490629.370000001</v>
      </c>
      <c r="C7" s="188">
        <v>20524883.969999999</v>
      </c>
      <c r="D7" s="188">
        <v>21528974.379999999</v>
      </c>
      <c r="E7" s="188">
        <v>24915485.109999999</v>
      </c>
      <c r="F7" s="188">
        <v>28329931.899999999</v>
      </c>
      <c r="G7" s="57">
        <v>23606278.68</v>
      </c>
    </row>
    <row r="8" spans="1:7" x14ac:dyDescent="0.25">
      <c r="A8" s="60" t="s">
        <v>501</v>
      </c>
      <c r="B8" s="188">
        <v>0</v>
      </c>
      <c r="C8" s="188">
        <v>0</v>
      </c>
      <c r="D8" s="188">
        <v>0</v>
      </c>
      <c r="E8" s="188">
        <v>0</v>
      </c>
      <c r="F8" s="188">
        <v>0</v>
      </c>
      <c r="G8" s="57">
        <v>0</v>
      </c>
    </row>
    <row r="9" spans="1:7" x14ac:dyDescent="0.25">
      <c r="A9" s="60" t="s">
        <v>502</v>
      </c>
      <c r="B9" s="188">
        <v>4056822.03</v>
      </c>
      <c r="C9" s="188">
        <v>4698790.16</v>
      </c>
      <c r="D9" s="188">
        <v>1633682.83</v>
      </c>
      <c r="E9" s="188">
        <v>218350</v>
      </c>
      <c r="F9" s="188">
        <v>4379617.5299999993</v>
      </c>
      <c r="G9" s="57">
        <v>739200</v>
      </c>
    </row>
    <row r="10" spans="1:7" x14ac:dyDescent="0.25">
      <c r="A10" s="60" t="s">
        <v>503</v>
      </c>
      <c r="B10" s="188">
        <v>5819274.2599999998</v>
      </c>
      <c r="C10" s="188">
        <v>6674554.0599999996</v>
      </c>
      <c r="D10" s="188">
        <v>9746274.6500000004</v>
      </c>
      <c r="E10" s="188">
        <v>5111137.9400000004</v>
      </c>
      <c r="F10" s="188">
        <v>9530581.1100000031</v>
      </c>
      <c r="G10" s="57">
        <v>2998657.69</v>
      </c>
    </row>
    <row r="11" spans="1:7" x14ac:dyDescent="0.25">
      <c r="A11" s="60" t="s">
        <v>504</v>
      </c>
      <c r="B11" s="188">
        <v>14157137.49</v>
      </c>
      <c r="C11" s="188">
        <v>12923195.23</v>
      </c>
      <c r="D11" s="188">
        <v>12523142.01</v>
      </c>
      <c r="E11" s="188">
        <v>5819297.5899999999</v>
      </c>
      <c r="F11" s="188">
        <v>15617254.870000003</v>
      </c>
      <c r="G11" s="57">
        <v>5321386.3899999997</v>
      </c>
    </row>
    <row r="12" spans="1:7" x14ac:dyDescent="0.25">
      <c r="A12" s="60" t="s">
        <v>505</v>
      </c>
      <c r="B12" s="188">
        <v>7947186.6100000003</v>
      </c>
      <c r="C12" s="188">
        <v>5952491.7699999996</v>
      </c>
      <c r="D12" s="188">
        <v>7432982.0499999998</v>
      </c>
      <c r="E12" s="188">
        <v>4238326.8600000003</v>
      </c>
      <c r="F12" s="188">
        <v>6028618.3700000001</v>
      </c>
      <c r="G12" s="57">
        <v>1500485.62</v>
      </c>
    </row>
    <row r="13" spans="1:7" ht="30" customHeight="1" x14ac:dyDescent="0.25">
      <c r="A13" s="61" t="s">
        <v>516</v>
      </c>
      <c r="B13" s="188">
        <v>365081</v>
      </c>
      <c r="C13" s="188">
        <v>0</v>
      </c>
      <c r="D13" s="188">
        <v>0</v>
      </c>
      <c r="E13" s="188">
        <v>0</v>
      </c>
      <c r="F13" s="188">
        <v>0</v>
      </c>
      <c r="G13" s="57">
        <v>0</v>
      </c>
    </row>
    <row r="14" spans="1:7" x14ac:dyDescent="0.25">
      <c r="A14" s="60" t="s">
        <v>506</v>
      </c>
      <c r="B14" s="188">
        <v>126411708.90000001</v>
      </c>
      <c r="C14" s="188">
        <v>134159862.7</v>
      </c>
      <c r="D14" s="188">
        <v>126181884</v>
      </c>
      <c r="E14" s="188">
        <v>96429988.700000003</v>
      </c>
      <c r="F14" s="188">
        <v>189727299.74000001</v>
      </c>
      <c r="G14" s="57">
        <v>43483983.729999997</v>
      </c>
    </row>
    <row r="15" spans="1:7" x14ac:dyDescent="0.25">
      <c r="A15" s="62" t="s">
        <v>507</v>
      </c>
      <c r="B15" s="188">
        <v>8921705.5800000001</v>
      </c>
      <c r="C15" s="188">
        <v>13030668.59</v>
      </c>
      <c r="D15" s="188">
        <v>14925498.060000001</v>
      </c>
      <c r="E15" s="188">
        <v>1195581.76</v>
      </c>
      <c r="F15" s="188">
        <v>2676704.3699999996</v>
      </c>
      <c r="G15" s="57">
        <v>641418.41</v>
      </c>
    </row>
    <row r="16" spans="1:7" x14ac:dyDescent="0.25">
      <c r="A16" s="60" t="s">
        <v>517</v>
      </c>
      <c r="B16" s="188">
        <v>0</v>
      </c>
      <c r="C16" s="188">
        <v>0</v>
      </c>
      <c r="D16" s="188">
        <v>0</v>
      </c>
      <c r="E16" s="188">
        <v>0</v>
      </c>
      <c r="F16" s="188">
        <v>84194999.849999994</v>
      </c>
      <c r="G16" s="57">
        <v>14219195.74</v>
      </c>
    </row>
    <row r="17" spans="1:7" x14ac:dyDescent="0.25">
      <c r="A17" s="60" t="s">
        <v>508</v>
      </c>
      <c r="B17" s="188">
        <v>0</v>
      </c>
      <c r="C17" s="188"/>
      <c r="D17" s="188">
        <v>0</v>
      </c>
      <c r="E17" s="188">
        <v>0</v>
      </c>
      <c r="F17" s="188">
        <v>425</v>
      </c>
      <c r="G17" s="57">
        <v>172</v>
      </c>
    </row>
    <row r="18" spans="1:7" x14ac:dyDescent="0.25">
      <c r="A18" s="60" t="s">
        <v>518</v>
      </c>
      <c r="B18" s="188">
        <v>0</v>
      </c>
      <c r="C18" s="188"/>
      <c r="D18" s="188">
        <v>0</v>
      </c>
      <c r="E18" s="188">
        <v>0</v>
      </c>
      <c r="F18" s="188">
        <v>177192.06</v>
      </c>
      <c r="G18" s="57">
        <v>104594.63</v>
      </c>
    </row>
    <row r="19" spans="1:7" x14ac:dyDescent="0.25">
      <c r="A19" s="57"/>
      <c r="B19" s="57"/>
      <c r="C19" s="57"/>
      <c r="D19" s="57"/>
      <c r="E19" s="57"/>
      <c r="F19" s="57"/>
      <c r="G19" s="57"/>
    </row>
    <row r="20" spans="1:7" x14ac:dyDescent="0.25">
      <c r="A20" s="63" t="s">
        <v>429</v>
      </c>
      <c r="B20" s="12">
        <f>SUM(B21:B25)</f>
        <v>171829938.38</v>
      </c>
      <c r="C20" s="12">
        <f t="shared" ref="C20:G20" si="1">SUM(C21:C25)</f>
        <v>184983474.5</v>
      </c>
      <c r="D20" s="12">
        <f t="shared" si="1"/>
        <v>160460901.61000001</v>
      </c>
      <c r="E20" s="12">
        <f t="shared" si="1"/>
        <v>85732915.069999993</v>
      </c>
      <c r="F20" s="12">
        <f t="shared" si="1"/>
        <v>175067683</v>
      </c>
      <c r="G20" s="12">
        <f t="shared" si="1"/>
        <v>47429155</v>
      </c>
    </row>
    <row r="21" spans="1:7" x14ac:dyDescent="0.25">
      <c r="A21" s="60" t="s">
        <v>509</v>
      </c>
      <c r="B21" s="188">
        <v>171827089.90000001</v>
      </c>
      <c r="C21" s="188">
        <v>184983474.5</v>
      </c>
      <c r="D21" s="188">
        <v>156750072.30000001</v>
      </c>
      <c r="E21" s="188">
        <v>82845810</v>
      </c>
      <c r="F21" s="188">
        <v>175067258</v>
      </c>
      <c r="G21" s="57">
        <v>47428983</v>
      </c>
    </row>
    <row r="22" spans="1:7" x14ac:dyDescent="0.25">
      <c r="A22" s="60" t="s">
        <v>510</v>
      </c>
      <c r="B22" s="188">
        <v>0</v>
      </c>
      <c r="C22" s="188">
        <v>0</v>
      </c>
      <c r="D22" s="188">
        <v>0</v>
      </c>
      <c r="E22" s="188">
        <v>2887105.07</v>
      </c>
      <c r="F22" s="188">
        <v>0</v>
      </c>
      <c r="G22" s="57">
        <v>0</v>
      </c>
    </row>
    <row r="23" spans="1:7" x14ac:dyDescent="0.25">
      <c r="A23" s="60" t="s">
        <v>511</v>
      </c>
      <c r="B23" s="188">
        <v>0</v>
      </c>
      <c r="C23" s="188">
        <v>0</v>
      </c>
      <c r="D23" s="188">
        <v>0</v>
      </c>
      <c r="E23" s="188">
        <v>0</v>
      </c>
      <c r="F23" s="188">
        <v>0</v>
      </c>
      <c r="G23" s="57">
        <v>0</v>
      </c>
    </row>
    <row r="24" spans="1:7" ht="45" customHeight="1" x14ac:dyDescent="0.25">
      <c r="A24" s="61" t="s">
        <v>519</v>
      </c>
      <c r="B24" s="188">
        <v>0</v>
      </c>
      <c r="C24" s="188">
        <v>0</v>
      </c>
      <c r="D24" s="188">
        <v>3710829.31</v>
      </c>
      <c r="E24" s="188">
        <v>0</v>
      </c>
      <c r="F24" s="188">
        <v>0</v>
      </c>
      <c r="G24" s="57">
        <v>0</v>
      </c>
    </row>
    <row r="25" spans="1:7" x14ac:dyDescent="0.25">
      <c r="A25" s="60" t="s">
        <v>512</v>
      </c>
      <c r="B25" s="188">
        <v>2848.48</v>
      </c>
      <c r="C25" s="188">
        <v>0</v>
      </c>
      <c r="D25" s="188">
        <v>0</v>
      </c>
      <c r="E25" s="188">
        <v>0</v>
      </c>
      <c r="F25" s="188">
        <v>425</v>
      </c>
      <c r="G25" s="57">
        <v>172</v>
      </c>
    </row>
    <row r="26" spans="1:7" x14ac:dyDescent="0.25">
      <c r="A26" s="42"/>
      <c r="B26" s="57"/>
      <c r="C26" s="57"/>
      <c r="D26" s="57"/>
      <c r="E26" s="57"/>
      <c r="F26" s="57"/>
      <c r="G26" s="57"/>
    </row>
    <row r="27" spans="1:7" x14ac:dyDescent="0.25">
      <c r="A27" s="3" t="s">
        <v>433</v>
      </c>
      <c r="B27" s="12">
        <f>B28</f>
        <v>0</v>
      </c>
      <c r="C27" s="12">
        <f>C28</f>
        <v>0</v>
      </c>
      <c r="D27" s="12">
        <f t="shared" ref="D27:G27" si="2">D28</f>
        <v>0</v>
      </c>
      <c r="E27" s="12">
        <f t="shared" si="2"/>
        <v>0</v>
      </c>
      <c r="F27" s="12">
        <f t="shared" si="2"/>
        <v>0</v>
      </c>
      <c r="G27" s="12">
        <f t="shared" si="2"/>
        <v>0</v>
      </c>
    </row>
    <row r="28" spans="1:7" x14ac:dyDescent="0.25">
      <c r="A28" s="55" t="s">
        <v>276</v>
      </c>
      <c r="B28" s="57">
        <v>0</v>
      </c>
      <c r="C28" s="57">
        <v>0</v>
      </c>
      <c r="D28" s="57">
        <v>0</v>
      </c>
      <c r="E28" s="57">
        <v>0</v>
      </c>
      <c r="F28" s="57">
        <v>0</v>
      </c>
      <c r="G28" s="57">
        <v>0</v>
      </c>
    </row>
    <row r="29" spans="1:7" x14ac:dyDescent="0.25">
      <c r="A29" s="42"/>
      <c r="B29" s="57"/>
      <c r="C29" s="57"/>
      <c r="D29" s="57"/>
      <c r="E29" s="57"/>
      <c r="F29" s="57"/>
      <c r="G29" s="57"/>
    </row>
    <row r="30" spans="1:7" x14ac:dyDescent="0.25">
      <c r="A30" s="3" t="s">
        <v>520</v>
      </c>
      <c r="B30" s="36">
        <f>B6+B20+B27</f>
        <v>358999483.62</v>
      </c>
      <c r="C30" s="36">
        <f t="shared" ref="C30:G30" si="3">C6+C20+C27</f>
        <v>382947920.98000002</v>
      </c>
      <c r="D30" s="36">
        <f t="shared" si="3"/>
        <v>354433339.59000003</v>
      </c>
      <c r="E30" s="36">
        <f t="shared" si="3"/>
        <v>223661083.02999997</v>
      </c>
      <c r="F30" s="36">
        <f t="shared" si="3"/>
        <v>515730307.80000001</v>
      </c>
      <c r="G30" s="36">
        <f t="shared" si="3"/>
        <v>140044527.88999999</v>
      </c>
    </row>
    <row r="31" spans="1:7" x14ac:dyDescent="0.25">
      <c r="A31" s="42"/>
      <c r="B31" s="57"/>
      <c r="C31" s="57"/>
      <c r="D31" s="57"/>
      <c r="E31" s="57"/>
      <c r="F31" s="57"/>
      <c r="G31" s="57"/>
    </row>
    <row r="32" spans="1:7" x14ac:dyDescent="0.25">
      <c r="A32" s="3" t="s">
        <v>278</v>
      </c>
      <c r="B32" s="12"/>
      <c r="C32" s="12"/>
      <c r="D32" s="12"/>
      <c r="E32" s="12"/>
      <c r="F32" s="12"/>
      <c r="G32" s="12"/>
    </row>
    <row r="33" spans="1:7" ht="45" customHeight="1" x14ac:dyDescent="0.25">
      <c r="A33" s="64" t="s">
        <v>435</v>
      </c>
      <c r="B33" s="57">
        <v>0</v>
      </c>
      <c r="C33" s="57">
        <v>0</v>
      </c>
      <c r="D33" s="57">
        <v>0</v>
      </c>
      <c r="E33" s="57">
        <v>0</v>
      </c>
      <c r="F33" s="57">
        <v>0</v>
      </c>
      <c r="G33" s="57">
        <v>0</v>
      </c>
    </row>
    <row r="34" spans="1:7" ht="45" customHeight="1" x14ac:dyDescent="0.25">
      <c r="A34" s="64" t="s">
        <v>448</v>
      </c>
      <c r="B34" s="57">
        <v>0</v>
      </c>
      <c r="C34" s="57">
        <v>0</v>
      </c>
      <c r="D34" s="57">
        <v>0</v>
      </c>
      <c r="E34" s="57">
        <v>0</v>
      </c>
      <c r="F34" s="57">
        <v>0</v>
      </c>
      <c r="G34" s="57">
        <v>0</v>
      </c>
    </row>
    <row r="35" spans="1:7" x14ac:dyDescent="0.25">
      <c r="A35" s="3" t="s">
        <v>449</v>
      </c>
      <c r="B35" s="12">
        <f>B33+B34</f>
        <v>0</v>
      </c>
      <c r="C35" s="12">
        <f t="shared" ref="C35:G35" si="4">C33+C34</f>
        <v>0</v>
      </c>
      <c r="D35" s="12">
        <f t="shared" si="4"/>
        <v>0</v>
      </c>
      <c r="E35" s="12">
        <f t="shared" si="4"/>
        <v>0</v>
      </c>
      <c r="F35" s="12">
        <f t="shared" si="4"/>
        <v>0</v>
      </c>
      <c r="G35" s="12">
        <f t="shared" si="4"/>
        <v>0</v>
      </c>
    </row>
    <row r="36" spans="1:7" ht="5.25" customHeight="1" x14ac:dyDescent="0.25">
      <c r="A36" s="52"/>
      <c r="B36" s="65"/>
      <c r="C36" s="65"/>
      <c r="D36" s="65"/>
      <c r="E36" s="65"/>
      <c r="F36" s="65"/>
      <c r="G36" s="65"/>
    </row>
    <row r="37" spans="1:7" x14ac:dyDescent="0.25">
      <c r="A37" s="58"/>
    </row>
    <row r="38" spans="1:7" x14ac:dyDescent="0.25">
      <c r="A38" s="220" t="s">
        <v>452</v>
      </c>
      <c r="B38" s="220"/>
      <c r="C38" s="220"/>
      <c r="D38" s="220"/>
      <c r="E38" s="220"/>
      <c r="F38" s="220"/>
      <c r="G38" s="220"/>
    </row>
    <row r="39" spans="1:7" x14ac:dyDescent="0.25">
      <c r="A39" s="220" t="s">
        <v>453</v>
      </c>
      <c r="B39" s="220"/>
      <c r="C39" s="220"/>
      <c r="D39" s="220"/>
      <c r="E39" s="220"/>
      <c r="F39" s="220"/>
      <c r="G39" s="220"/>
    </row>
  </sheetData>
  <mergeCells count="3">
    <mergeCell ref="A38:G38"/>
    <mergeCell ref="A39:G39"/>
    <mergeCell ref="A1:G1"/>
  </mergeCells>
  <dataValidations count="2">
    <dataValidation allowBlank="1" showInputMessage="1" showErrorMessage="1" prompt="Año 1 (c)" sqref="B65540:F65541 GT65540:GX65541 QP65540:QT65541 AAL65540:AAP65541 AKH65540:AKL65541 AUD65540:AUH65541 BDZ65540:BED65541 BNV65540:BNZ65541 BXR65540:BXV65541 CHN65540:CHR65541 CRJ65540:CRN65541 DBF65540:DBJ65541 DLB65540:DLF65541 DUX65540:DVB65541 EET65540:EEX65541 EOP65540:EOT65541 EYL65540:EYP65541 FIH65540:FIL65541 FSD65540:FSH65541 GBZ65540:GCD65541 GLV65540:GLZ65541 GVR65540:GVV65541 HFN65540:HFR65541 HPJ65540:HPN65541 HZF65540:HZJ65541 IJB65540:IJF65541 ISX65540:ITB65541 JCT65540:JCX65541 JMP65540:JMT65541 JWL65540:JWP65541 KGH65540:KGL65541 KQD65540:KQH65541 KZZ65540:LAD65541 LJV65540:LJZ65541 LTR65540:LTV65541 MDN65540:MDR65541 MNJ65540:MNN65541 MXF65540:MXJ65541 NHB65540:NHF65541 NQX65540:NRB65541 OAT65540:OAX65541 OKP65540:OKT65541 OUL65540:OUP65541 PEH65540:PEL65541 POD65540:POH65541 PXZ65540:PYD65541 QHV65540:QHZ65541 QRR65540:QRV65541 RBN65540:RBR65541 RLJ65540:RLN65541 RVF65540:RVJ65541 SFB65540:SFF65541 SOX65540:SPB65541 SYT65540:SYX65541 TIP65540:TIT65541 TSL65540:TSP65541 UCH65540:UCL65541 UMD65540:UMH65541 UVZ65540:UWD65541 VFV65540:VFZ65541 VPR65540:VPV65541 VZN65540:VZR65541 WJJ65540:WJN65541 WTF65540:WTJ65541 B131076:F131077 GT131076:GX131077 QP131076:QT131077 AAL131076:AAP131077 AKH131076:AKL131077 AUD131076:AUH131077 BDZ131076:BED131077 BNV131076:BNZ131077 BXR131076:BXV131077 CHN131076:CHR131077 CRJ131076:CRN131077 DBF131076:DBJ131077 DLB131076:DLF131077 DUX131076:DVB131077 EET131076:EEX131077 EOP131076:EOT131077 EYL131076:EYP131077 FIH131076:FIL131077 FSD131076:FSH131077 GBZ131076:GCD131077 GLV131076:GLZ131077 GVR131076:GVV131077 HFN131076:HFR131077 HPJ131076:HPN131077 HZF131076:HZJ131077 IJB131076:IJF131077 ISX131076:ITB131077 JCT131076:JCX131077 JMP131076:JMT131077 JWL131076:JWP131077 KGH131076:KGL131077 KQD131076:KQH131077 KZZ131076:LAD131077 LJV131076:LJZ131077 LTR131076:LTV131077 MDN131076:MDR131077 MNJ131076:MNN131077 MXF131076:MXJ131077 NHB131076:NHF131077 NQX131076:NRB131077 OAT131076:OAX131077 OKP131076:OKT131077 OUL131076:OUP131077 PEH131076:PEL131077 POD131076:POH131077 PXZ131076:PYD131077 QHV131076:QHZ131077 QRR131076:QRV131077 RBN131076:RBR131077 RLJ131076:RLN131077 RVF131076:RVJ131077 SFB131076:SFF131077 SOX131076:SPB131077 SYT131076:SYX131077 TIP131076:TIT131077 TSL131076:TSP131077 UCH131076:UCL131077 UMD131076:UMH131077 UVZ131076:UWD131077 VFV131076:VFZ131077 VPR131076:VPV131077 VZN131076:VZR131077 WJJ131076:WJN131077 WTF131076:WTJ131077 B196612:F196613 GT196612:GX196613 QP196612:QT196613 AAL196612:AAP196613 AKH196612:AKL196613 AUD196612:AUH196613 BDZ196612:BED196613 BNV196612:BNZ196613 BXR196612:BXV196613 CHN196612:CHR196613 CRJ196612:CRN196613 DBF196612:DBJ196613 DLB196612:DLF196613 DUX196612:DVB196613 EET196612:EEX196613 EOP196612:EOT196613 EYL196612:EYP196613 FIH196612:FIL196613 FSD196612:FSH196613 GBZ196612:GCD196613 GLV196612:GLZ196613 GVR196612:GVV196613 HFN196612:HFR196613 HPJ196612:HPN196613 HZF196612:HZJ196613 IJB196612:IJF196613 ISX196612:ITB196613 JCT196612:JCX196613 JMP196612:JMT196613 JWL196612:JWP196613 KGH196612:KGL196613 KQD196612:KQH196613 KZZ196612:LAD196613 LJV196612:LJZ196613 LTR196612:LTV196613 MDN196612:MDR196613 MNJ196612:MNN196613 MXF196612:MXJ196613 NHB196612:NHF196613 NQX196612:NRB196613 OAT196612:OAX196613 OKP196612:OKT196613 OUL196612:OUP196613 PEH196612:PEL196613 POD196612:POH196613 PXZ196612:PYD196613 QHV196612:QHZ196613 QRR196612:QRV196613 RBN196612:RBR196613 RLJ196612:RLN196613 RVF196612:RVJ196613 SFB196612:SFF196613 SOX196612:SPB196613 SYT196612:SYX196613 TIP196612:TIT196613 TSL196612:TSP196613 UCH196612:UCL196613 UMD196612:UMH196613 UVZ196612:UWD196613 VFV196612:VFZ196613 VPR196612:VPV196613 VZN196612:VZR196613 WJJ196612:WJN196613 WTF196612:WTJ196613 B262148:F262149 GT262148:GX262149 QP262148:QT262149 AAL262148:AAP262149 AKH262148:AKL262149 AUD262148:AUH262149 BDZ262148:BED262149 BNV262148:BNZ262149 BXR262148:BXV262149 CHN262148:CHR262149 CRJ262148:CRN262149 DBF262148:DBJ262149 DLB262148:DLF262149 DUX262148:DVB262149 EET262148:EEX262149 EOP262148:EOT262149 EYL262148:EYP262149 FIH262148:FIL262149 FSD262148:FSH262149 GBZ262148:GCD262149 GLV262148:GLZ262149 GVR262148:GVV262149 HFN262148:HFR262149 HPJ262148:HPN262149 HZF262148:HZJ262149 IJB262148:IJF262149 ISX262148:ITB262149 JCT262148:JCX262149 JMP262148:JMT262149 JWL262148:JWP262149 KGH262148:KGL262149 KQD262148:KQH262149 KZZ262148:LAD262149 LJV262148:LJZ262149 LTR262148:LTV262149 MDN262148:MDR262149 MNJ262148:MNN262149 MXF262148:MXJ262149 NHB262148:NHF262149 NQX262148:NRB262149 OAT262148:OAX262149 OKP262148:OKT262149 OUL262148:OUP262149 PEH262148:PEL262149 POD262148:POH262149 PXZ262148:PYD262149 QHV262148:QHZ262149 QRR262148:QRV262149 RBN262148:RBR262149 RLJ262148:RLN262149 RVF262148:RVJ262149 SFB262148:SFF262149 SOX262148:SPB262149 SYT262148:SYX262149 TIP262148:TIT262149 TSL262148:TSP262149 UCH262148:UCL262149 UMD262148:UMH262149 UVZ262148:UWD262149 VFV262148:VFZ262149 VPR262148:VPV262149 VZN262148:VZR262149 WJJ262148:WJN262149 WTF262148:WTJ262149 B327684:F327685 GT327684:GX327685 QP327684:QT327685 AAL327684:AAP327685 AKH327684:AKL327685 AUD327684:AUH327685 BDZ327684:BED327685 BNV327684:BNZ327685 BXR327684:BXV327685 CHN327684:CHR327685 CRJ327684:CRN327685 DBF327684:DBJ327685 DLB327684:DLF327685 DUX327684:DVB327685 EET327684:EEX327685 EOP327684:EOT327685 EYL327684:EYP327685 FIH327684:FIL327685 FSD327684:FSH327685 GBZ327684:GCD327685 GLV327684:GLZ327685 GVR327684:GVV327685 HFN327684:HFR327685 HPJ327684:HPN327685 HZF327684:HZJ327685 IJB327684:IJF327685 ISX327684:ITB327685 JCT327684:JCX327685 JMP327684:JMT327685 JWL327684:JWP327685 KGH327684:KGL327685 KQD327684:KQH327685 KZZ327684:LAD327685 LJV327684:LJZ327685 LTR327684:LTV327685 MDN327684:MDR327685 MNJ327684:MNN327685 MXF327684:MXJ327685 NHB327684:NHF327685 NQX327684:NRB327685 OAT327684:OAX327685 OKP327684:OKT327685 OUL327684:OUP327685 PEH327684:PEL327685 POD327684:POH327685 PXZ327684:PYD327685 QHV327684:QHZ327685 QRR327684:QRV327685 RBN327684:RBR327685 RLJ327684:RLN327685 RVF327684:RVJ327685 SFB327684:SFF327685 SOX327684:SPB327685 SYT327684:SYX327685 TIP327684:TIT327685 TSL327684:TSP327685 UCH327684:UCL327685 UMD327684:UMH327685 UVZ327684:UWD327685 VFV327684:VFZ327685 VPR327684:VPV327685 VZN327684:VZR327685 WJJ327684:WJN327685 WTF327684:WTJ327685 B393220:F393221 GT393220:GX393221 QP393220:QT393221 AAL393220:AAP393221 AKH393220:AKL393221 AUD393220:AUH393221 BDZ393220:BED393221 BNV393220:BNZ393221 BXR393220:BXV393221 CHN393220:CHR393221 CRJ393220:CRN393221 DBF393220:DBJ393221 DLB393220:DLF393221 DUX393220:DVB393221 EET393220:EEX393221 EOP393220:EOT393221 EYL393220:EYP393221 FIH393220:FIL393221 FSD393220:FSH393221 GBZ393220:GCD393221 GLV393220:GLZ393221 GVR393220:GVV393221 HFN393220:HFR393221 HPJ393220:HPN393221 HZF393220:HZJ393221 IJB393220:IJF393221 ISX393220:ITB393221 JCT393220:JCX393221 JMP393220:JMT393221 JWL393220:JWP393221 KGH393220:KGL393221 KQD393220:KQH393221 KZZ393220:LAD393221 LJV393220:LJZ393221 LTR393220:LTV393221 MDN393220:MDR393221 MNJ393220:MNN393221 MXF393220:MXJ393221 NHB393220:NHF393221 NQX393220:NRB393221 OAT393220:OAX393221 OKP393220:OKT393221 OUL393220:OUP393221 PEH393220:PEL393221 POD393220:POH393221 PXZ393220:PYD393221 QHV393220:QHZ393221 QRR393220:QRV393221 RBN393220:RBR393221 RLJ393220:RLN393221 RVF393220:RVJ393221 SFB393220:SFF393221 SOX393220:SPB393221 SYT393220:SYX393221 TIP393220:TIT393221 TSL393220:TSP393221 UCH393220:UCL393221 UMD393220:UMH393221 UVZ393220:UWD393221 VFV393220:VFZ393221 VPR393220:VPV393221 VZN393220:VZR393221 WJJ393220:WJN393221 WTF393220:WTJ393221 B458756:F458757 GT458756:GX458757 QP458756:QT458757 AAL458756:AAP458757 AKH458756:AKL458757 AUD458756:AUH458757 BDZ458756:BED458757 BNV458756:BNZ458757 BXR458756:BXV458757 CHN458756:CHR458757 CRJ458756:CRN458757 DBF458756:DBJ458757 DLB458756:DLF458757 DUX458756:DVB458757 EET458756:EEX458757 EOP458756:EOT458757 EYL458756:EYP458757 FIH458756:FIL458757 FSD458756:FSH458757 GBZ458756:GCD458757 GLV458756:GLZ458757 GVR458756:GVV458757 HFN458756:HFR458757 HPJ458756:HPN458757 HZF458756:HZJ458757 IJB458756:IJF458757 ISX458756:ITB458757 JCT458756:JCX458757 JMP458756:JMT458757 JWL458756:JWP458757 KGH458756:KGL458757 KQD458756:KQH458757 KZZ458756:LAD458757 LJV458756:LJZ458757 LTR458756:LTV458757 MDN458756:MDR458757 MNJ458756:MNN458757 MXF458756:MXJ458757 NHB458756:NHF458757 NQX458756:NRB458757 OAT458756:OAX458757 OKP458756:OKT458757 OUL458756:OUP458757 PEH458756:PEL458757 POD458756:POH458757 PXZ458756:PYD458757 QHV458756:QHZ458757 QRR458756:QRV458757 RBN458756:RBR458757 RLJ458756:RLN458757 RVF458756:RVJ458757 SFB458756:SFF458757 SOX458756:SPB458757 SYT458756:SYX458757 TIP458756:TIT458757 TSL458756:TSP458757 UCH458756:UCL458757 UMD458756:UMH458757 UVZ458756:UWD458757 VFV458756:VFZ458757 VPR458756:VPV458757 VZN458756:VZR458757 WJJ458756:WJN458757 WTF458756:WTJ458757 B524292:F524293 GT524292:GX524293 QP524292:QT524293 AAL524292:AAP524293 AKH524292:AKL524293 AUD524292:AUH524293 BDZ524292:BED524293 BNV524292:BNZ524293 BXR524292:BXV524293 CHN524292:CHR524293 CRJ524292:CRN524293 DBF524292:DBJ524293 DLB524292:DLF524293 DUX524292:DVB524293 EET524292:EEX524293 EOP524292:EOT524293 EYL524292:EYP524293 FIH524292:FIL524293 FSD524292:FSH524293 GBZ524292:GCD524293 GLV524292:GLZ524293 GVR524292:GVV524293 HFN524292:HFR524293 HPJ524292:HPN524293 HZF524292:HZJ524293 IJB524292:IJF524293 ISX524292:ITB524293 JCT524292:JCX524293 JMP524292:JMT524293 JWL524292:JWP524293 KGH524292:KGL524293 KQD524292:KQH524293 KZZ524292:LAD524293 LJV524292:LJZ524293 LTR524292:LTV524293 MDN524292:MDR524293 MNJ524292:MNN524293 MXF524292:MXJ524293 NHB524292:NHF524293 NQX524292:NRB524293 OAT524292:OAX524293 OKP524292:OKT524293 OUL524292:OUP524293 PEH524292:PEL524293 POD524292:POH524293 PXZ524292:PYD524293 QHV524292:QHZ524293 QRR524292:QRV524293 RBN524292:RBR524293 RLJ524292:RLN524293 RVF524292:RVJ524293 SFB524292:SFF524293 SOX524292:SPB524293 SYT524292:SYX524293 TIP524292:TIT524293 TSL524292:TSP524293 UCH524292:UCL524293 UMD524292:UMH524293 UVZ524292:UWD524293 VFV524292:VFZ524293 VPR524292:VPV524293 VZN524292:VZR524293 WJJ524292:WJN524293 WTF524292:WTJ524293 B589828:F589829 GT589828:GX589829 QP589828:QT589829 AAL589828:AAP589829 AKH589828:AKL589829 AUD589828:AUH589829 BDZ589828:BED589829 BNV589828:BNZ589829 BXR589828:BXV589829 CHN589828:CHR589829 CRJ589828:CRN589829 DBF589828:DBJ589829 DLB589828:DLF589829 DUX589828:DVB589829 EET589828:EEX589829 EOP589828:EOT589829 EYL589828:EYP589829 FIH589828:FIL589829 FSD589828:FSH589829 GBZ589828:GCD589829 GLV589828:GLZ589829 GVR589828:GVV589829 HFN589828:HFR589829 HPJ589828:HPN589829 HZF589828:HZJ589829 IJB589828:IJF589829 ISX589828:ITB589829 JCT589828:JCX589829 JMP589828:JMT589829 JWL589828:JWP589829 KGH589828:KGL589829 KQD589828:KQH589829 KZZ589828:LAD589829 LJV589828:LJZ589829 LTR589828:LTV589829 MDN589828:MDR589829 MNJ589828:MNN589829 MXF589828:MXJ589829 NHB589828:NHF589829 NQX589828:NRB589829 OAT589828:OAX589829 OKP589828:OKT589829 OUL589828:OUP589829 PEH589828:PEL589829 POD589828:POH589829 PXZ589828:PYD589829 QHV589828:QHZ589829 QRR589828:QRV589829 RBN589828:RBR589829 RLJ589828:RLN589829 RVF589828:RVJ589829 SFB589828:SFF589829 SOX589828:SPB589829 SYT589828:SYX589829 TIP589828:TIT589829 TSL589828:TSP589829 UCH589828:UCL589829 UMD589828:UMH589829 UVZ589828:UWD589829 VFV589828:VFZ589829 VPR589828:VPV589829 VZN589828:VZR589829 WJJ589828:WJN589829 WTF589828:WTJ589829 B655364:F655365 GT655364:GX655365 QP655364:QT655365 AAL655364:AAP655365 AKH655364:AKL655365 AUD655364:AUH655365 BDZ655364:BED655365 BNV655364:BNZ655365 BXR655364:BXV655365 CHN655364:CHR655365 CRJ655364:CRN655365 DBF655364:DBJ655365 DLB655364:DLF655365 DUX655364:DVB655365 EET655364:EEX655365 EOP655364:EOT655365 EYL655364:EYP655365 FIH655364:FIL655365 FSD655364:FSH655365 GBZ655364:GCD655365 GLV655364:GLZ655365 GVR655364:GVV655365 HFN655364:HFR655365 HPJ655364:HPN655365 HZF655364:HZJ655365 IJB655364:IJF655365 ISX655364:ITB655365 JCT655364:JCX655365 JMP655364:JMT655365 JWL655364:JWP655365 KGH655364:KGL655365 KQD655364:KQH655365 KZZ655364:LAD655365 LJV655364:LJZ655365 LTR655364:LTV655365 MDN655364:MDR655365 MNJ655364:MNN655365 MXF655364:MXJ655365 NHB655364:NHF655365 NQX655364:NRB655365 OAT655364:OAX655365 OKP655364:OKT655365 OUL655364:OUP655365 PEH655364:PEL655365 POD655364:POH655365 PXZ655364:PYD655365 QHV655364:QHZ655365 QRR655364:QRV655365 RBN655364:RBR655365 RLJ655364:RLN655365 RVF655364:RVJ655365 SFB655364:SFF655365 SOX655364:SPB655365 SYT655364:SYX655365 TIP655364:TIT655365 TSL655364:TSP655365 UCH655364:UCL655365 UMD655364:UMH655365 UVZ655364:UWD655365 VFV655364:VFZ655365 VPR655364:VPV655365 VZN655364:VZR655365 WJJ655364:WJN655365 WTF655364:WTJ655365 B720900:F720901 GT720900:GX720901 QP720900:QT720901 AAL720900:AAP720901 AKH720900:AKL720901 AUD720900:AUH720901 BDZ720900:BED720901 BNV720900:BNZ720901 BXR720900:BXV720901 CHN720900:CHR720901 CRJ720900:CRN720901 DBF720900:DBJ720901 DLB720900:DLF720901 DUX720900:DVB720901 EET720900:EEX720901 EOP720900:EOT720901 EYL720900:EYP720901 FIH720900:FIL720901 FSD720900:FSH720901 GBZ720900:GCD720901 GLV720900:GLZ720901 GVR720900:GVV720901 HFN720900:HFR720901 HPJ720900:HPN720901 HZF720900:HZJ720901 IJB720900:IJF720901 ISX720900:ITB720901 JCT720900:JCX720901 JMP720900:JMT720901 JWL720900:JWP720901 KGH720900:KGL720901 KQD720900:KQH720901 KZZ720900:LAD720901 LJV720900:LJZ720901 LTR720900:LTV720901 MDN720900:MDR720901 MNJ720900:MNN720901 MXF720900:MXJ720901 NHB720900:NHF720901 NQX720900:NRB720901 OAT720900:OAX720901 OKP720900:OKT720901 OUL720900:OUP720901 PEH720900:PEL720901 POD720900:POH720901 PXZ720900:PYD720901 QHV720900:QHZ720901 QRR720900:QRV720901 RBN720900:RBR720901 RLJ720900:RLN720901 RVF720900:RVJ720901 SFB720900:SFF720901 SOX720900:SPB720901 SYT720900:SYX720901 TIP720900:TIT720901 TSL720900:TSP720901 UCH720900:UCL720901 UMD720900:UMH720901 UVZ720900:UWD720901 VFV720900:VFZ720901 VPR720900:VPV720901 VZN720900:VZR720901 WJJ720900:WJN720901 WTF720900:WTJ720901 B786436:F786437 GT786436:GX786437 QP786436:QT786437 AAL786436:AAP786437 AKH786436:AKL786437 AUD786436:AUH786437 BDZ786436:BED786437 BNV786436:BNZ786437 BXR786436:BXV786437 CHN786436:CHR786437 CRJ786436:CRN786437 DBF786436:DBJ786437 DLB786436:DLF786437 DUX786436:DVB786437 EET786436:EEX786437 EOP786436:EOT786437 EYL786436:EYP786437 FIH786436:FIL786437 FSD786436:FSH786437 GBZ786436:GCD786437 GLV786436:GLZ786437 GVR786436:GVV786437 HFN786436:HFR786437 HPJ786436:HPN786437 HZF786436:HZJ786437 IJB786436:IJF786437 ISX786436:ITB786437 JCT786436:JCX786437 JMP786436:JMT786437 JWL786436:JWP786437 KGH786436:KGL786437 KQD786436:KQH786437 KZZ786436:LAD786437 LJV786436:LJZ786437 LTR786436:LTV786437 MDN786436:MDR786437 MNJ786436:MNN786437 MXF786436:MXJ786437 NHB786436:NHF786437 NQX786436:NRB786437 OAT786436:OAX786437 OKP786436:OKT786437 OUL786436:OUP786437 PEH786436:PEL786437 POD786436:POH786437 PXZ786436:PYD786437 QHV786436:QHZ786437 QRR786436:QRV786437 RBN786436:RBR786437 RLJ786436:RLN786437 RVF786436:RVJ786437 SFB786436:SFF786437 SOX786436:SPB786437 SYT786436:SYX786437 TIP786436:TIT786437 TSL786436:TSP786437 UCH786436:UCL786437 UMD786436:UMH786437 UVZ786436:UWD786437 VFV786436:VFZ786437 VPR786436:VPV786437 VZN786436:VZR786437 WJJ786436:WJN786437 WTF786436:WTJ786437 B851972:F851973 GT851972:GX851973 QP851972:QT851973 AAL851972:AAP851973 AKH851972:AKL851973 AUD851972:AUH851973 BDZ851972:BED851973 BNV851972:BNZ851973 BXR851972:BXV851973 CHN851972:CHR851973 CRJ851972:CRN851973 DBF851972:DBJ851973 DLB851972:DLF851973 DUX851972:DVB851973 EET851972:EEX851973 EOP851972:EOT851973 EYL851972:EYP851973 FIH851972:FIL851973 FSD851972:FSH851973 GBZ851972:GCD851973 GLV851972:GLZ851973 GVR851972:GVV851973 HFN851972:HFR851973 HPJ851972:HPN851973 HZF851972:HZJ851973 IJB851972:IJF851973 ISX851972:ITB851973 JCT851972:JCX851973 JMP851972:JMT851973 JWL851972:JWP851973 KGH851972:KGL851973 KQD851972:KQH851973 KZZ851972:LAD851973 LJV851972:LJZ851973 LTR851972:LTV851973 MDN851972:MDR851973 MNJ851972:MNN851973 MXF851972:MXJ851973 NHB851972:NHF851973 NQX851972:NRB851973 OAT851972:OAX851973 OKP851972:OKT851973 OUL851972:OUP851973 PEH851972:PEL851973 POD851972:POH851973 PXZ851972:PYD851973 QHV851972:QHZ851973 QRR851972:QRV851973 RBN851972:RBR851973 RLJ851972:RLN851973 RVF851972:RVJ851973 SFB851972:SFF851973 SOX851972:SPB851973 SYT851972:SYX851973 TIP851972:TIT851973 TSL851972:TSP851973 UCH851972:UCL851973 UMD851972:UMH851973 UVZ851972:UWD851973 VFV851972:VFZ851973 VPR851972:VPV851973 VZN851972:VZR851973 WJJ851972:WJN851973 WTF851972:WTJ851973 B917508:F917509 GT917508:GX917509 QP917508:QT917509 AAL917508:AAP917509 AKH917508:AKL917509 AUD917508:AUH917509 BDZ917508:BED917509 BNV917508:BNZ917509 BXR917508:BXV917509 CHN917508:CHR917509 CRJ917508:CRN917509 DBF917508:DBJ917509 DLB917508:DLF917509 DUX917508:DVB917509 EET917508:EEX917509 EOP917508:EOT917509 EYL917508:EYP917509 FIH917508:FIL917509 FSD917508:FSH917509 GBZ917508:GCD917509 GLV917508:GLZ917509 GVR917508:GVV917509 HFN917508:HFR917509 HPJ917508:HPN917509 HZF917508:HZJ917509 IJB917508:IJF917509 ISX917508:ITB917509 JCT917508:JCX917509 JMP917508:JMT917509 JWL917508:JWP917509 KGH917508:KGL917509 KQD917508:KQH917509 KZZ917508:LAD917509 LJV917508:LJZ917509 LTR917508:LTV917509 MDN917508:MDR917509 MNJ917508:MNN917509 MXF917508:MXJ917509 NHB917508:NHF917509 NQX917508:NRB917509 OAT917508:OAX917509 OKP917508:OKT917509 OUL917508:OUP917509 PEH917508:PEL917509 POD917508:POH917509 PXZ917508:PYD917509 QHV917508:QHZ917509 QRR917508:QRV917509 RBN917508:RBR917509 RLJ917508:RLN917509 RVF917508:RVJ917509 SFB917508:SFF917509 SOX917508:SPB917509 SYT917508:SYX917509 TIP917508:TIT917509 TSL917508:TSP917509 UCH917508:UCL917509 UMD917508:UMH917509 UVZ917508:UWD917509 VFV917508:VFZ917509 VPR917508:VPV917509 VZN917508:VZR917509 WJJ917508:WJN917509 WTF917508:WTJ917509 B983044:F983045 GT983044:GX983045 QP983044:QT983045 AAL983044:AAP983045 AKH983044:AKL983045 AUD983044:AUH983045 BDZ983044:BED983045 BNV983044:BNZ983045 BXR983044:BXV983045 CHN983044:CHR983045 CRJ983044:CRN983045 DBF983044:DBJ983045 DLB983044:DLF983045 DUX983044:DVB983045 EET983044:EEX983045 EOP983044:EOT983045 EYL983044:EYP983045 FIH983044:FIL983045 FSD983044:FSH983045 GBZ983044:GCD983045 GLV983044:GLZ983045 GVR983044:GVV983045 HFN983044:HFR983045 HPJ983044:HPN983045 HZF983044:HZJ983045 IJB983044:IJF983045 ISX983044:ITB983045 JCT983044:JCX983045 JMP983044:JMT983045 JWL983044:JWP983045 KGH983044:KGL983045 KQD983044:KQH983045 KZZ983044:LAD983045 LJV983044:LJZ983045 LTR983044:LTV983045 MDN983044:MDR983045 MNJ983044:MNN983045 MXF983044:MXJ983045 NHB983044:NHF983045 NQX983044:NRB983045 OAT983044:OAX983045 OKP983044:OKT983045 OUL983044:OUP983045 PEH983044:PEL983045 POD983044:POH983045 PXZ983044:PYD983045 QHV983044:QHZ983045 QRR983044:QRV983045 RBN983044:RBR983045 RLJ983044:RLN983045 RVF983044:RVJ983045 SFB983044:SFF983045 SOX983044:SPB983045 SYT983044:SYX983045 TIP983044:TIT983045 TSL983044:TSP983045 UCH983044:UCL983045 UMD983044:UMH983045 UVZ983044:UWD983045 VFV983044:VFZ983045 VPR983044:VPV983045 VZN983044:VZR983045 WJJ983044:WJN983045 WTF983044:WTJ983045 WTF5:WTJ5 WJJ5:WJN5 VZN5:VZR5 VPR5:VPV5 VFV5:VFZ5 UVZ5:UWD5 UMD5:UMH5 UCH5:UCL5 TSL5:TSP5 TIP5:TIT5 SYT5:SYX5 SOX5:SPB5 SFB5:SFF5 RVF5:RVJ5 RLJ5:RLN5 RBN5:RBR5 QRR5:QRV5 QHV5:QHZ5 PXZ5:PYD5 POD5:POH5 PEH5:PEL5 OUL5:OUP5 OKP5:OKT5 OAT5:OAX5 NQX5:NRB5 NHB5:NHF5 MXF5:MXJ5 MNJ5:MNN5 MDN5:MDR5 LTR5:LTV5 LJV5:LJZ5 KZZ5:LAD5 KQD5:KQH5 KGH5:KGL5 JWL5:JWP5 JMP5:JMT5 JCT5:JCX5 ISX5:ITB5 IJB5:IJF5 HZF5:HZJ5 HPJ5:HPN5 HFN5:HFR5 GVR5:GVV5 GLV5:GLZ5 GBZ5:GCD5 FSD5:FSH5 FIH5:FIL5 EYL5:EYP5 EOP5:EOT5 EET5:EEX5 DUX5:DVB5 DLB5:DLF5 DBF5:DBJ5 CRJ5:CRN5 CHN5:CHR5 BXR5:BXV5 BNV5:BNZ5 BDZ5:BED5 AUD5:AUH5 AKH5:AKL5 AAL5:AAP5 QP5:QT5 GT5:GX5 B5:F5" xr:uid="{00000000-0002-0000-0B00-000000000000}"/>
    <dataValidation type="decimal" allowBlank="1" showInputMessage="1" showErrorMessage="1" sqref="WTF983046:WTK983075 GT6:GY35 QP6:QU35 AAL6:AAQ35 AKH6:AKM35 AUD6:AUI35 BDZ6:BEE35 BNV6:BOA35 BXR6:BXW35 CHN6:CHS35 CRJ6:CRO35 DBF6:DBK35 DLB6:DLG35 DUX6:DVC35 EET6:EEY35 EOP6:EOU35 EYL6:EYQ35 FIH6:FIM35 FSD6:FSI35 GBZ6:GCE35 GLV6:GMA35 GVR6:GVW35 HFN6:HFS35 HPJ6:HPO35 HZF6:HZK35 IJB6:IJG35 ISX6:ITC35 JCT6:JCY35 JMP6:JMU35 JWL6:JWQ35 KGH6:KGM35 KQD6:KQI35 KZZ6:LAE35 LJV6:LKA35 LTR6:LTW35 MDN6:MDS35 MNJ6:MNO35 MXF6:MXK35 NHB6:NHG35 NQX6:NRC35 OAT6:OAY35 OKP6:OKU35 OUL6:OUQ35 PEH6:PEM35 POD6:POI35 PXZ6:PYE35 QHV6:QIA35 QRR6:QRW35 RBN6:RBS35 RLJ6:RLO35 RVF6:RVK35 SFB6:SFG35 SOX6:SPC35 SYT6:SYY35 TIP6:TIU35 TSL6:TSQ35 UCH6:UCM35 UMD6:UMI35 UVZ6:UWE35 VFV6:VGA35 VPR6:VPW35 VZN6:VZS35 WJJ6:WJO35 WTF6:WTK35 B65542:G65571 GT65542:GY65571 QP65542:QU65571 AAL65542:AAQ65571 AKH65542:AKM65571 AUD65542:AUI65571 BDZ65542:BEE65571 BNV65542:BOA65571 BXR65542:BXW65571 CHN65542:CHS65571 CRJ65542:CRO65571 DBF65542:DBK65571 DLB65542:DLG65571 DUX65542:DVC65571 EET65542:EEY65571 EOP65542:EOU65571 EYL65542:EYQ65571 FIH65542:FIM65571 FSD65542:FSI65571 GBZ65542:GCE65571 GLV65542:GMA65571 GVR65542:GVW65571 HFN65542:HFS65571 HPJ65542:HPO65571 HZF65542:HZK65571 IJB65542:IJG65571 ISX65542:ITC65571 JCT65542:JCY65571 JMP65542:JMU65571 JWL65542:JWQ65571 KGH65542:KGM65571 KQD65542:KQI65571 KZZ65542:LAE65571 LJV65542:LKA65571 LTR65542:LTW65571 MDN65542:MDS65571 MNJ65542:MNO65571 MXF65542:MXK65571 NHB65542:NHG65571 NQX65542:NRC65571 OAT65542:OAY65571 OKP65542:OKU65571 OUL65542:OUQ65571 PEH65542:PEM65571 POD65542:POI65571 PXZ65542:PYE65571 QHV65542:QIA65571 QRR65542:QRW65571 RBN65542:RBS65571 RLJ65542:RLO65571 RVF65542:RVK65571 SFB65542:SFG65571 SOX65542:SPC65571 SYT65542:SYY65571 TIP65542:TIU65571 TSL65542:TSQ65571 UCH65542:UCM65571 UMD65542:UMI65571 UVZ65542:UWE65571 VFV65542:VGA65571 VPR65542:VPW65571 VZN65542:VZS65571 WJJ65542:WJO65571 WTF65542:WTK65571 B131078:G131107 GT131078:GY131107 QP131078:QU131107 AAL131078:AAQ131107 AKH131078:AKM131107 AUD131078:AUI131107 BDZ131078:BEE131107 BNV131078:BOA131107 BXR131078:BXW131107 CHN131078:CHS131107 CRJ131078:CRO131107 DBF131078:DBK131107 DLB131078:DLG131107 DUX131078:DVC131107 EET131078:EEY131107 EOP131078:EOU131107 EYL131078:EYQ131107 FIH131078:FIM131107 FSD131078:FSI131107 GBZ131078:GCE131107 GLV131078:GMA131107 GVR131078:GVW131107 HFN131078:HFS131107 HPJ131078:HPO131107 HZF131078:HZK131107 IJB131078:IJG131107 ISX131078:ITC131107 JCT131078:JCY131107 JMP131078:JMU131107 JWL131078:JWQ131107 KGH131078:KGM131107 KQD131078:KQI131107 KZZ131078:LAE131107 LJV131078:LKA131107 LTR131078:LTW131107 MDN131078:MDS131107 MNJ131078:MNO131107 MXF131078:MXK131107 NHB131078:NHG131107 NQX131078:NRC131107 OAT131078:OAY131107 OKP131078:OKU131107 OUL131078:OUQ131107 PEH131078:PEM131107 POD131078:POI131107 PXZ131078:PYE131107 QHV131078:QIA131107 QRR131078:QRW131107 RBN131078:RBS131107 RLJ131078:RLO131107 RVF131078:RVK131107 SFB131078:SFG131107 SOX131078:SPC131107 SYT131078:SYY131107 TIP131078:TIU131107 TSL131078:TSQ131107 UCH131078:UCM131107 UMD131078:UMI131107 UVZ131078:UWE131107 VFV131078:VGA131107 VPR131078:VPW131107 VZN131078:VZS131107 WJJ131078:WJO131107 WTF131078:WTK131107 B196614:G196643 GT196614:GY196643 QP196614:QU196643 AAL196614:AAQ196643 AKH196614:AKM196643 AUD196614:AUI196643 BDZ196614:BEE196643 BNV196614:BOA196643 BXR196614:BXW196643 CHN196614:CHS196643 CRJ196614:CRO196643 DBF196614:DBK196643 DLB196614:DLG196643 DUX196614:DVC196643 EET196614:EEY196643 EOP196614:EOU196643 EYL196614:EYQ196643 FIH196614:FIM196643 FSD196614:FSI196643 GBZ196614:GCE196643 GLV196614:GMA196643 GVR196614:GVW196643 HFN196614:HFS196643 HPJ196614:HPO196643 HZF196614:HZK196643 IJB196614:IJG196643 ISX196614:ITC196643 JCT196614:JCY196643 JMP196614:JMU196643 JWL196614:JWQ196643 KGH196614:KGM196643 KQD196614:KQI196643 KZZ196614:LAE196643 LJV196614:LKA196643 LTR196614:LTW196643 MDN196614:MDS196643 MNJ196614:MNO196643 MXF196614:MXK196643 NHB196614:NHG196643 NQX196614:NRC196643 OAT196614:OAY196643 OKP196614:OKU196643 OUL196614:OUQ196643 PEH196614:PEM196643 POD196614:POI196643 PXZ196614:PYE196643 QHV196614:QIA196643 QRR196614:QRW196643 RBN196614:RBS196643 RLJ196614:RLO196643 RVF196614:RVK196643 SFB196614:SFG196643 SOX196614:SPC196643 SYT196614:SYY196643 TIP196614:TIU196643 TSL196614:TSQ196643 UCH196614:UCM196643 UMD196614:UMI196643 UVZ196614:UWE196643 VFV196614:VGA196643 VPR196614:VPW196643 VZN196614:VZS196643 WJJ196614:WJO196643 WTF196614:WTK196643 B262150:G262179 GT262150:GY262179 QP262150:QU262179 AAL262150:AAQ262179 AKH262150:AKM262179 AUD262150:AUI262179 BDZ262150:BEE262179 BNV262150:BOA262179 BXR262150:BXW262179 CHN262150:CHS262179 CRJ262150:CRO262179 DBF262150:DBK262179 DLB262150:DLG262179 DUX262150:DVC262179 EET262150:EEY262179 EOP262150:EOU262179 EYL262150:EYQ262179 FIH262150:FIM262179 FSD262150:FSI262179 GBZ262150:GCE262179 GLV262150:GMA262179 GVR262150:GVW262179 HFN262150:HFS262179 HPJ262150:HPO262179 HZF262150:HZK262179 IJB262150:IJG262179 ISX262150:ITC262179 JCT262150:JCY262179 JMP262150:JMU262179 JWL262150:JWQ262179 KGH262150:KGM262179 KQD262150:KQI262179 KZZ262150:LAE262179 LJV262150:LKA262179 LTR262150:LTW262179 MDN262150:MDS262179 MNJ262150:MNO262179 MXF262150:MXK262179 NHB262150:NHG262179 NQX262150:NRC262179 OAT262150:OAY262179 OKP262150:OKU262179 OUL262150:OUQ262179 PEH262150:PEM262179 POD262150:POI262179 PXZ262150:PYE262179 QHV262150:QIA262179 QRR262150:QRW262179 RBN262150:RBS262179 RLJ262150:RLO262179 RVF262150:RVK262179 SFB262150:SFG262179 SOX262150:SPC262179 SYT262150:SYY262179 TIP262150:TIU262179 TSL262150:TSQ262179 UCH262150:UCM262179 UMD262150:UMI262179 UVZ262150:UWE262179 VFV262150:VGA262179 VPR262150:VPW262179 VZN262150:VZS262179 WJJ262150:WJO262179 WTF262150:WTK262179 B327686:G327715 GT327686:GY327715 QP327686:QU327715 AAL327686:AAQ327715 AKH327686:AKM327715 AUD327686:AUI327715 BDZ327686:BEE327715 BNV327686:BOA327715 BXR327686:BXW327715 CHN327686:CHS327715 CRJ327686:CRO327715 DBF327686:DBK327715 DLB327686:DLG327715 DUX327686:DVC327715 EET327686:EEY327715 EOP327686:EOU327715 EYL327686:EYQ327715 FIH327686:FIM327715 FSD327686:FSI327715 GBZ327686:GCE327715 GLV327686:GMA327715 GVR327686:GVW327715 HFN327686:HFS327715 HPJ327686:HPO327715 HZF327686:HZK327715 IJB327686:IJG327715 ISX327686:ITC327715 JCT327686:JCY327715 JMP327686:JMU327715 JWL327686:JWQ327715 KGH327686:KGM327715 KQD327686:KQI327715 KZZ327686:LAE327715 LJV327686:LKA327715 LTR327686:LTW327715 MDN327686:MDS327715 MNJ327686:MNO327715 MXF327686:MXK327715 NHB327686:NHG327715 NQX327686:NRC327715 OAT327686:OAY327715 OKP327686:OKU327715 OUL327686:OUQ327715 PEH327686:PEM327715 POD327686:POI327715 PXZ327686:PYE327715 QHV327686:QIA327715 QRR327686:QRW327715 RBN327686:RBS327715 RLJ327686:RLO327715 RVF327686:RVK327715 SFB327686:SFG327715 SOX327686:SPC327715 SYT327686:SYY327715 TIP327686:TIU327715 TSL327686:TSQ327715 UCH327686:UCM327715 UMD327686:UMI327715 UVZ327686:UWE327715 VFV327686:VGA327715 VPR327686:VPW327715 VZN327686:VZS327715 WJJ327686:WJO327715 WTF327686:WTK327715 B393222:G393251 GT393222:GY393251 QP393222:QU393251 AAL393222:AAQ393251 AKH393222:AKM393251 AUD393222:AUI393251 BDZ393222:BEE393251 BNV393222:BOA393251 BXR393222:BXW393251 CHN393222:CHS393251 CRJ393222:CRO393251 DBF393222:DBK393251 DLB393222:DLG393251 DUX393222:DVC393251 EET393222:EEY393251 EOP393222:EOU393251 EYL393222:EYQ393251 FIH393222:FIM393251 FSD393222:FSI393251 GBZ393222:GCE393251 GLV393222:GMA393251 GVR393222:GVW393251 HFN393222:HFS393251 HPJ393222:HPO393251 HZF393222:HZK393251 IJB393222:IJG393251 ISX393222:ITC393251 JCT393222:JCY393251 JMP393222:JMU393251 JWL393222:JWQ393251 KGH393222:KGM393251 KQD393222:KQI393251 KZZ393222:LAE393251 LJV393222:LKA393251 LTR393222:LTW393251 MDN393222:MDS393251 MNJ393222:MNO393251 MXF393222:MXK393251 NHB393222:NHG393251 NQX393222:NRC393251 OAT393222:OAY393251 OKP393222:OKU393251 OUL393222:OUQ393251 PEH393222:PEM393251 POD393222:POI393251 PXZ393222:PYE393251 QHV393222:QIA393251 QRR393222:QRW393251 RBN393222:RBS393251 RLJ393222:RLO393251 RVF393222:RVK393251 SFB393222:SFG393251 SOX393222:SPC393251 SYT393222:SYY393251 TIP393222:TIU393251 TSL393222:TSQ393251 UCH393222:UCM393251 UMD393222:UMI393251 UVZ393222:UWE393251 VFV393222:VGA393251 VPR393222:VPW393251 VZN393222:VZS393251 WJJ393222:WJO393251 WTF393222:WTK393251 B458758:G458787 GT458758:GY458787 QP458758:QU458787 AAL458758:AAQ458787 AKH458758:AKM458787 AUD458758:AUI458787 BDZ458758:BEE458787 BNV458758:BOA458787 BXR458758:BXW458787 CHN458758:CHS458787 CRJ458758:CRO458787 DBF458758:DBK458787 DLB458758:DLG458787 DUX458758:DVC458787 EET458758:EEY458787 EOP458758:EOU458787 EYL458758:EYQ458787 FIH458758:FIM458787 FSD458758:FSI458787 GBZ458758:GCE458787 GLV458758:GMA458787 GVR458758:GVW458787 HFN458758:HFS458787 HPJ458758:HPO458787 HZF458758:HZK458787 IJB458758:IJG458787 ISX458758:ITC458787 JCT458758:JCY458787 JMP458758:JMU458787 JWL458758:JWQ458787 KGH458758:KGM458787 KQD458758:KQI458787 KZZ458758:LAE458787 LJV458758:LKA458787 LTR458758:LTW458787 MDN458758:MDS458787 MNJ458758:MNO458787 MXF458758:MXK458787 NHB458758:NHG458787 NQX458758:NRC458787 OAT458758:OAY458787 OKP458758:OKU458787 OUL458758:OUQ458787 PEH458758:PEM458787 POD458758:POI458787 PXZ458758:PYE458787 QHV458758:QIA458787 QRR458758:QRW458787 RBN458758:RBS458787 RLJ458758:RLO458787 RVF458758:RVK458787 SFB458758:SFG458787 SOX458758:SPC458787 SYT458758:SYY458787 TIP458758:TIU458787 TSL458758:TSQ458787 UCH458758:UCM458787 UMD458758:UMI458787 UVZ458758:UWE458787 VFV458758:VGA458787 VPR458758:VPW458787 VZN458758:VZS458787 WJJ458758:WJO458787 WTF458758:WTK458787 B524294:G524323 GT524294:GY524323 QP524294:QU524323 AAL524294:AAQ524323 AKH524294:AKM524323 AUD524294:AUI524323 BDZ524294:BEE524323 BNV524294:BOA524323 BXR524294:BXW524323 CHN524294:CHS524323 CRJ524294:CRO524323 DBF524294:DBK524323 DLB524294:DLG524323 DUX524294:DVC524323 EET524294:EEY524323 EOP524294:EOU524323 EYL524294:EYQ524323 FIH524294:FIM524323 FSD524294:FSI524323 GBZ524294:GCE524323 GLV524294:GMA524323 GVR524294:GVW524323 HFN524294:HFS524323 HPJ524294:HPO524323 HZF524294:HZK524323 IJB524294:IJG524323 ISX524294:ITC524323 JCT524294:JCY524323 JMP524294:JMU524323 JWL524294:JWQ524323 KGH524294:KGM524323 KQD524294:KQI524323 KZZ524294:LAE524323 LJV524294:LKA524323 LTR524294:LTW524323 MDN524294:MDS524323 MNJ524294:MNO524323 MXF524294:MXK524323 NHB524294:NHG524323 NQX524294:NRC524323 OAT524294:OAY524323 OKP524294:OKU524323 OUL524294:OUQ524323 PEH524294:PEM524323 POD524294:POI524323 PXZ524294:PYE524323 QHV524294:QIA524323 QRR524294:QRW524323 RBN524294:RBS524323 RLJ524294:RLO524323 RVF524294:RVK524323 SFB524294:SFG524323 SOX524294:SPC524323 SYT524294:SYY524323 TIP524294:TIU524323 TSL524294:TSQ524323 UCH524294:UCM524323 UMD524294:UMI524323 UVZ524294:UWE524323 VFV524294:VGA524323 VPR524294:VPW524323 VZN524294:VZS524323 WJJ524294:WJO524323 WTF524294:WTK524323 B589830:G589859 GT589830:GY589859 QP589830:QU589859 AAL589830:AAQ589859 AKH589830:AKM589859 AUD589830:AUI589859 BDZ589830:BEE589859 BNV589830:BOA589859 BXR589830:BXW589859 CHN589830:CHS589859 CRJ589830:CRO589859 DBF589830:DBK589859 DLB589830:DLG589859 DUX589830:DVC589859 EET589830:EEY589859 EOP589830:EOU589859 EYL589830:EYQ589859 FIH589830:FIM589859 FSD589830:FSI589859 GBZ589830:GCE589859 GLV589830:GMA589859 GVR589830:GVW589859 HFN589830:HFS589859 HPJ589830:HPO589859 HZF589830:HZK589859 IJB589830:IJG589859 ISX589830:ITC589859 JCT589830:JCY589859 JMP589830:JMU589859 JWL589830:JWQ589859 KGH589830:KGM589859 KQD589830:KQI589859 KZZ589830:LAE589859 LJV589830:LKA589859 LTR589830:LTW589859 MDN589830:MDS589859 MNJ589830:MNO589859 MXF589830:MXK589859 NHB589830:NHG589859 NQX589830:NRC589859 OAT589830:OAY589859 OKP589830:OKU589859 OUL589830:OUQ589859 PEH589830:PEM589859 POD589830:POI589859 PXZ589830:PYE589859 QHV589830:QIA589859 QRR589830:QRW589859 RBN589830:RBS589859 RLJ589830:RLO589859 RVF589830:RVK589859 SFB589830:SFG589859 SOX589830:SPC589859 SYT589830:SYY589859 TIP589830:TIU589859 TSL589830:TSQ589859 UCH589830:UCM589859 UMD589830:UMI589859 UVZ589830:UWE589859 VFV589830:VGA589859 VPR589830:VPW589859 VZN589830:VZS589859 WJJ589830:WJO589859 WTF589830:WTK589859 B655366:G655395 GT655366:GY655395 QP655366:QU655395 AAL655366:AAQ655395 AKH655366:AKM655395 AUD655366:AUI655395 BDZ655366:BEE655395 BNV655366:BOA655395 BXR655366:BXW655395 CHN655366:CHS655395 CRJ655366:CRO655395 DBF655366:DBK655395 DLB655366:DLG655395 DUX655366:DVC655395 EET655366:EEY655395 EOP655366:EOU655395 EYL655366:EYQ655395 FIH655366:FIM655395 FSD655366:FSI655395 GBZ655366:GCE655395 GLV655366:GMA655395 GVR655366:GVW655395 HFN655366:HFS655395 HPJ655366:HPO655395 HZF655366:HZK655395 IJB655366:IJG655395 ISX655366:ITC655395 JCT655366:JCY655395 JMP655366:JMU655395 JWL655366:JWQ655395 KGH655366:KGM655395 KQD655366:KQI655395 KZZ655366:LAE655395 LJV655366:LKA655395 LTR655366:LTW655395 MDN655366:MDS655395 MNJ655366:MNO655395 MXF655366:MXK655395 NHB655366:NHG655395 NQX655366:NRC655395 OAT655366:OAY655395 OKP655366:OKU655395 OUL655366:OUQ655395 PEH655366:PEM655395 POD655366:POI655395 PXZ655366:PYE655395 QHV655366:QIA655395 QRR655366:QRW655395 RBN655366:RBS655395 RLJ655366:RLO655395 RVF655366:RVK655395 SFB655366:SFG655395 SOX655366:SPC655395 SYT655366:SYY655395 TIP655366:TIU655395 TSL655366:TSQ655395 UCH655366:UCM655395 UMD655366:UMI655395 UVZ655366:UWE655395 VFV655366:VGA655395 VPR655366:VPW655395 VZN655366:VZS655395 WJJ655366:WJO655395 WTF655366:WTK655395 B720902:G720931 GT720902:GY720931 QP720902:QU720931 AAL720902:AAQ720931 AKH720902:AKM720931 AUD720902:AUI720931 BDZ720902:BEE720931 BNV720902:BOA720931 BXR720902:BXW720931 CHN720902:CHS720931 CRJ720902:CRO720931 DBF720902:DBK720931 DLB720902:DLG720931 DUX720902:DVC720931 EET720902:EEY720931 EOP720902:EOU720931 EYL720902:EYQ720931 FIH720902:FIM720931 FSD720902:FSI720931 GBZ720902:GCE720931 GLV720902:GMA720931 GVR720902:GVW720931 HFN720902:HFS720931 HPJ720902:HPO720931 HZF720902:HZK720931 IJB720902:IJG720931 ISX720902:ITC720931 JCT720902:JCY720931 JMP720902:JMU720931 JWL720902:JWQ720931 KGH720902:KGM720931 KQD720902:KQI720931 KZZ720902:LAE720931 LJV720902:LKA720931 LTR720902:LTW720931 MDN720902:MDS720931 MNJ720902:MNO720931 MXF720902:MXK720931 NHB720902:NHG720931 NQX720902:NRC720931 OAT720902:OAY720931 OKP720902:OKU720931 OUL720902:OUQ720931 PEH720902:PEM720931 POD720902:POI720931 PXZ720902:PYE720931 QHV720902:QIA720931 QRR720902:QRW720931 RBN720902:RBS720931 RLJ720902:RLO720931 RVF720902:RVK720931 SFB720902:SFG720931 SOX720902:SPC720931 SYT720902:SYY720931 TIP720902:TIU720931 TSL720902:TSQ720931 UCH720902:UCM720931 UMD720902:UMI720931 UVZ720902:UWE720931 VFV720902:VGA720931 VPR720902:VPW720931 VZN720902:VZS720931 WJJ720902:WJO720931 WTF720902:WTK720931 B786438:G786467 GT786438:GY786467 QP786438:QU786467 AAL786438:AAQ786467 AKH786438:AKM786467 AUD786438:AUI786467 BDZ786438:BEE786467 BNV786438:BOA786467 BXR786438:BXW786467 CHN786438:CHS786467 CRJ786438:CRO786467 DBF786438:DBK786467 DLB786438:DLG786467 DUX786438:DVC786467 EET786438:EEY786467 EOP786438:EOU786467 EYL786438:EYQ786467 FIH786438:FIM786467 FSD786438:FSI786467 GBZ786438:GCE786467 GLV786438:GMA786467 GVR786438:GVW786467 HFN786438:HFS786467 HPJ786438:HPO786467 HZF786438:HZK786467 IJB786438:IJG786467 ISX786438:ITC786467 JCT786438:JCY786467 JMP786438:JMU786467 JWL786438:JWQ786467 KGH786438:KGM786467 KQD786438:KQI786467 KZZ786438:LAE786467 LJV786438:LKA786467 LTR786438:LTW786467 MDN786438:MDS786467 MNJ786438:MNO786467 MXF786438:MXK786467 NHB786438:NHG786467 NQX786438:NRC786467 OAT786438:OAY786467 OKP786438:OKU786467 OUL786438:OUQ786467 PEH786438:PEM786467 POD786438:POI786467 PXZ786438:PYE786467 QHV786438:QIA786467 QRR786438:QRW786467 RBN786438:RBS786467 RLJ786438:RLO786467 RVF786438:RVK786467 SFB786438:SFG786467 SOX786438:SPC786467 SYT786438:SYY786467 TIP786438:TIU786467 TSL786438:TSQ786467 UCH786438:UCM786467 UMD786438:UMI786467 UVZ786438:UWE786467 VFV786438:VGA786467 VPR786438:VPW786467 VZN786438:VZS786467 WJJ786438:WJO786467 WTF786438:WTK786467 B851974:G852003 GT851974:GY852003 QP851974:QU852003 AAL851974:AAQ852003 AKH851974:AKM852003 AUD851974:AUI852003 BDZ851974:BEE852003 BNV851974:BOA852003 BXR851974:BXW852003 CHN851974:CHS852003 CRJ851974:CRO852003 DBF851974:DBK852003 DLB851974:DLG852003 DUX851974:DVC852003 EET851974:EEY852003 EOP851974:EOU852003 EYL851974:EYQ852003 FIH851974:FIM852003 FSD851974:FSI852003 GBZ851974:GCE852003 GLV851974:GMA852003 GVR851974:GVW852003 HFN851974:HFS852003 HPJ851974:HPO852003 HZF851974:HZK852003 IJB851974:IJG852003 ISX851974:ITC852003 JCT851974:JCY852003 JMP851974:JMU852003 JWL851974:JWQ852003 KGH851974:KGM852003 KQD851974:KQI852003 KZZ851974:LAE852003 LJV851974:LKA852003 LTR851974:LTW852003 MDN851974:MDS852003 MNJ851974:MNO852003 MXF851974:MXK852003 NHB851974:NHG852003 NQX851974:NRC852003 OAT851974:OAY852003 OKP851974:OKU852003 OUL851974:OUQ852003 PEH851974:PEM852003 POD851974:POI852003 PXZ851974:PYE852003 QHV851974:QIA852003 QRR851974:QRW852003 RBN851974:RBS852003 RLJ851974:RLO852003 RVF851974:RVK852003 SFB851974:SFG852003 SOX851974:SPC852003 SYT851974:SYY852003 TIP851974:TIU852003 TSL851974:TSQ852003 UCH851974:UCM852003 UMD851974:UMI852003 UVZ851974:UWE852003 VFV851974:VGA852003 VPR851974:VPW852003 VZN851974:VZS852003 WJJ851974:WJO852003 WTF851974:WTK852003 B917510:G917539 GT917510:GY917539 QP917510:QU917539 AAL917510:AAQ917539 AKH917510:AKM917539 AUD917510:AUI917539 BDZ917510:BEE917539 BNV917510:BOA917539 BXR917510:BXW917539 CHN917510:CHS917539 CRJ917510:CRO917539 DBF917510:DBK917539 DLB917510:DLG917539 DUX917510:DVC917539 EET917510:EEY917539 EOP917510:EOU917539 EYL917510:EYQ917539 FIH917510:FIM917539 FSD917510:FSI917539 GBZ917510:GCE917539 GLV917510:GMA917539 GVR917510:GVW917539 HFN917510:HFS917539 HPJ917510:HPO917539 HZF917510:HZK917539 IJB917510:IJG917539 ISX917510:ITC917539 JCT917510:JCY917539 JMP917510:JMU917539 JWL917510:JWQ917539 KGH917510:KGM917539 KQD917510:KQI917539 KZZ917510:LAE917539 LJV917510:LKA917539 LTR917510:LTW917539 MDN917510:MDS917539 MNJ917510:MNO917539 MXF917510:MXK917539 NHB917510:NHG917539 NQX917510:NRC917539 OAT917510:OAY917539 OKP917510:OKU917539 OUL917510:OUQ917539 PEH917510:PEM917539 POD917510:POI917539 PXZ917510:PYE917539 QHV917510:QIA917539 QRR917510:QRW917539 RBN917510:RBS917539 RLJ917510:RLO917539 RVF917510:RVK917539 SFB917510:SFG917539 SOX917510:SPC917539 SYT917510:SYY917539 TIP917510:TIU917539 TSL917510:TSQ917539 UCH917510:UCM917539 UMD917510:UMI917539 UVZ917510:UWE917539 VFV917510:VGA917539 VPR917510:VPW917539 VZN917510:VZS917539 WJJ917510:WJO917539 WTF917510:WTK917539 B983046:G983075 GT983046:GY983075 QP983046:QU983075 AAL983046:AAQ983075 AKH983046:AKM983075 AUD983046:AUI983075 BDZ983046:BEE983075 BNV983046:BOA983075 BXR983046:BXW983075 CHN983046:CHS983075 CRJ983046:CRO983075 DBF983046:DBK983075 DLB983046:DLG983075 DUX983046:DVC983075 EET983046:EEY983075 EOP983046:EOU983075 EYL983046:EYQ983075 FIH983046:FIM983075 FSD983046:FSI983075 GBZ983046:GCE983075 GLV983046:GMA983075 GVR983046:GVW983075 HFN983046:HFS983075 HPJ983046:HPO983075 HZF983046:HZK983075 IJB983046:IJG983075 ISX983046:ITC983075 JCT983046:JCY983075 JMP983046:JMU983075 JWL983046:JWQ983075 KGH983046:KGM983075 KQD983046:KQI983075 KZZ983046:LAE983075 LJV983046:LKA983075 LTR983046:LTW983075 MDN983046:MDS983075 MNJ983046:MNO983075 MXF983046:MXK983075 NHB983046:NHG983075 NQX983046:NRC983075 OAT983046:OAY983075 OKP983046:OKU983075 OUL983046:OUQ983075 PEH983046:PEM983075 POD983046:POI983075 PXZ983046:PYE983075 QHV983046:QIA983075 QRR983046:QRW983075 RBN983046:RBS983075 RLJ983046:RLO983075 RVF983046:RVK983075 SFB983046:SFG983075 SOX983046:SPC983075 SYT983046:SYY983075 TIP983046:TIU983075 TSL983046:TSQ983075 UCH983046:UCM983075 UMD983046:UMI983075 UVZ983046:UWE983075 VFV983046:VGA983075 VPR983046:VPW983075 VZN983046:VZS983075 WJJ983046:WJO983075 B6:G35" xr:uid="{00000000-0002-0000-0B00-000001000000}">
      <formula1>-1.79769313486231E+100</formula1>
      <formula2>1.79769313486231E+100</formula2>
    </dataValidation>
  </dataValidations>
  <pageMargins left="0.70866141732283472" right="0" top="0.94488188976377963" bottom="0.74803149606299213" header="0.31496062992125984" footer="0.31496062992125984"/>
  <pageSetup scale="50" orientation="landscape" r:id="rId1"/>
  <ignoredErrors>
    <ignoredError sqref="B36:G36" formulaRange="1"/>
    <ignoredError sqref="C6:G6 B19:G20 B26:G27 B29:G32 B28:F28 B35:G35 B33:F33 B34:F34"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2"/>
  <sheetViews>
    <sheetView showGridLines="0" zoomScale="70" zoomScaleNormal="70" workbookViewId="0">
      <selection sqref="A1:G32"/>
    </sheetView>
  </sheetViews>
  <sheetFormatPr baseColWidth="10" defaultColWidth="11.42578125" defaultRowHeight="15" x14ac:dyDescent="0.25"/>
  <cols>
    <col min="1" max="1" width="62.85546875" bestFit="1" customWidth="1"/>
    <col min="2" max="2" width="21.42578125" customWidth="1"/>
    <col min="3" max="3" width="23.85546875" customWidth="1"/>
    <col min="4" max="4" width="21.5703125" customWidth="1"/>
    <col min="5" max="5" width="21.85546875" customWidth="1"/>
    <col min="6" max="6" width="22.28515625" customWidth="1"/>
    <col min="7" max="7" width="22.85546875" customWidth="1"/>
    <col min="196" max="196" width="47.5703125" customWidth="1"/>
    <col min="197" max="197" width="14.42578125" customWidth="1"/>
    <col min="198" max="198" width="14.5703125" customWidth="1"/>
    <col min="199" max="199" width="14.85546875" customWidth="1"/>
    <col min="200" max="200" width="15.28515625" customWidth="1"/>
    <col min="201" max="201" width="15" customWidth="1"/>
    <col min="202" max="202" width="15.140625" customWidth="1"/>
    <col min="452" max="452" width="47.5703125" customWidth="1"/>
    <col min="453" max="453" width="14.42578125" customWidth="1"/>
    <col min="454" max="454" width="14.5703125" customWidth="1"/>
    <col min="455" max="455" width="14.85546875" customWidth="1"/>
    <col min="456" max="456" width="15.28515625" customWidth="1"/>
    <col min="457" max="457" width="15" customWidth="1"/>
    <col min="458" max="458" width="15.140625" customWidth="1"/>
    <col min="708" max="708" width="47.5703125" customWidth="1"/>
    <col min="709" max="709" width="14.42578125" customWidth="1"/>
    <col min="710" max="710" width="14.5703125" customWidth="1"/>
    <col min="711" max="711" width="14.85546875" customWidth="1"/>
    <col min="712" max="712" width="15.28515625" customWidth="1"/>
    <col min="713" max="713" width="15" customWidth="1"/>
    <col min="714" max="714" width="15.140625" customWidth="1"/>
    <col min="964" max="964" width="47.5703125" customWidth="1"/>
    <col min="965" max="965" width="14.42578125" customWidth="1"/>
    <col min="966" max="966" width="14.5703125" customWidth="1"/>
    <col min="967" max="967" width="14.85546875" customWidth="1"/>
    <col min="968" max="968" width="15.28515625" customWidth="1"/>
    <col min="969" max="969" width="15" customWidth="1"/>
    <col min="970" max="970" width="15.140625" customWidth="1"/>
    <col min="1220" max="1220" width="47.5703125" customWidth="1"/>
    <col min="1221" max="1221" width="14.42578125" customWidth="1"/>
    <col min="1222" max="1222" width="14.5703125" customWidth="1"/>
    <col min="1223" max="1223" width="14.85546875" customWidth="1"/>
    <col min="1224" max="1224" width="15.28515625" customWidth="1"/>
    <col min="1225" max="1225" width="15" customWidth="1"/>
    <col min="1226" max="1226" width="15.140625" customWidth="1"/>
    <col min="1476" max="1476" width="47.5703125" customWidth="1"/>
    <col min="1477" max="1477" width="14.42578125" customWidth="1"/>
    <col min="1478" max="1478" width="14.5703125" customWidth="1"/>
    <col min="1479" max="1479" width="14.85546875" customWidth="1"/>
    <col min="1480" max="1480" width="15.28515625" customWidth="1"/>
    <col min="1481" max="1481" width="15" customWidth="1"/>
    <col min="1482" max="1482" width="15.140625" customWidth="1"/>
    <col min="1732" max="1732" width="47.5703125" customWidth="1"/>
    <col min="1733" max="1733" width="14.42578125" customWidth="1"/>
    <col min="1734" max="1734" width="14.5703125" customWidth="1"/>
    <col min="1735" max="1735" width="14.85546875" customWidth="1"/>
    <col min="1736" max="1736" width="15.28515625" customWidth="1"/>
    <col min="1737" max="1737" width="15" customWidth="1"/>
    <col min="1738" max="1738" width="15.140625" customWidth="1"/>
    <col min="1988" max="1988" width="47.5703125" customWidth="1"/>
    <col min="1989" max="1989" width="14.42578125" customWidth="1"/>
    <col min="1990" max="1990" width="14.5703125" customWidth="1"/>
    <col min="1991" max="1991" width="14.85546875" customWidth="1"/>
    <col min="1992" max="1992" width="15.28515625" customWidth="1"/>
    <col min="1993" max="1993" width="15" customWidth="1"/>
    <col min="1994" max="1994" width="15.140625" customWidth="1"/>
    <col min="2244" max="2244" width="47.5703125" customWidth="1"/>
    <col min="2245" max="2245" width="14.42578125" customWidth="1"/>
    <col min="2246" max="2246" width="14.5703125" customWidth="1"/>
    <col min="2247" max="2247" width="14.85546875" customWidth="1"/>
    <col min="2248" max="2248" width="15.28515625" customWidth="1"/>
    <col min="2249" max="2249" width="15" customWidth="1"/>
    <col min="2250" max="2250" width="15.140625" customWidth="1"/>
    <col min="2500" max="2500" width="47.5703125" customWidth="1"/>
    <col min="2501" max="2501" width="14.42578125" customWidth="1"/>
    <col min="2502" max="2502" width="14.5703125" customWidth="1"/>
    <col min="2503" max="2503" width="14.85546875" customWidth="1"/>
    <col min="2504" max="2504" width="15.28515625" customWidth="1"/>
    <col min="2505" max="2505" width="15" customWidth="1"/>
    <col min="2506" max="2506" width="15.140625" customWidth="1"/>
    <col min="2756" max="2756" width="47.5703125" customWidth="1"/>
    <col min="2757" max="2757" width="14.42578125" customWidth="1"/>
    <col min="2758" max="2758" width="14.5703125" customWidth="1"/>
    <col min="2759" max="2759" width="14.85546875" customWidth="1"/>
    <col min="2760" max="2760" width="15.28515625" customWidth="1"/>
    <col min="2761" max="2761" width="15" customWidth="1"/>
    <col min="2762" max="2762" width="15.140625" customWidth="1"/>
    <col min="3012" max="3012" width="47.5703125" customWidth="1"/>
    <col min="3013" max="3013" width="14.42578125" customWidth="1"/>
    <col min="3014" max="3014" width="14.5703125" customWidth="1"/>
    <col min="3015" max="3015" width="14.85546875" customWidth="1"/>
    <col min="3016" max="3016" width="15.28515625" customWidth="1"/>
    <col min="3017" max="3017" width="15" customWidth="1"/>
    <col min="3018" max="3018" width="15.140625" customWidth="1"/>
    <col min="3268" max="3268" width="47.5703125" customWidth="1"/>
    <col min="3269" max="3269" width="14.42578125" customWidth="1"/>
    <col min="3270" max="3270" width="14.5703125" customWidth="1"/>
    <col min="3271" max="3271" width="14.85546875" customWidth="1"/>
    <col min="3272" max="3272" width="15.28515625" customWidth="1"/>
    <col min="3273" max="3273" width="15" customWidth="1"/>
    <col min="3274" max="3274" width="15.140625" customWidth="1"/>
    <col min="3524" max="3524" width="47.5703125" customWidth="1"/>
    <col min="3525" max="3525" width="14.42578125" customWidth="1"/>
    <col min="3526" max="3526" width="14.5703125" customWidth="1"/>
    <col min="3527" max="3527" width="14.85546875" customWidth="1"/>
    <col min="3528" max="3528" width="15.28515625" customWidth="1"/>
    <col min="3529" max="3529" width="15" customWidth="1"/>
    <col min="3530" max="3530" width="15.140625" customWidth="1"/>
    <col min="3780" max="3780" width="47.5703125" customWidth="1"/>
    <col min="3781" max="3781" width="14.42578125" customWidth="1"/>
    <col min="3782" max="3782" width="14.5703125" customWidth="1"/>
    <col min="3783" max="3783" width="14.85546875" customWidth="1"/>
    <col min="3784" max="3784" width="15.28515625" customWidth="1"/>
    <col min="3785" max="3785" width="15" customWidth="1"/>
    <col min="3786" max="3786" width="15.140625" customWidth="1"/>
    <col min="4036" max="4036" width="47.5703125" customWidth="1"/>
    <col min="4037" max="4037" width="14.42578125" customWidth="1"/>
    <col min="4038" max="4038" width="14.5703125" customWidth="1"/>
    <col min="4039" max="4039" width="14.85546875" customWidth="1"/>
    <col min="4040" max="4040" width="15.28515625" customWidth="1"/>
    <col min="4041" max="4041" width="15" customWidth="1"/>
    <col min="4042" max="4042" width="15.140625" customWidth="1"/>
    <col min="4292" max="4292" width="47.5703125" customWidth="1"/>
    <col min="4293" max="4293" width="14.42578125" customWidth="1"/>
    <col min="4294" max="4294" width="14.5703125" customWidth="1"/>
    <col min="4295" max="4295" width="14.85546875" customWidth="1"/>
    <col min="4296" max="4296" width="15.28515625" customWidth="1"/>
    <col min="4297" max="4297" width="15" customWidth="1"/>
    <col min="4298" max="4298" width="15.140625" customWidth="1"/>
    <col min="4548" max="4548" width="47.5703125" customWidth="1"/>
    <col min="4549" max="4549" width="14.42578125" customWidth="1"/>
    <col min="4550" max="4550" width="14.5703125" customWidth="1"/>
    <col min="4551" max="4551" width="14.85546875" customWidth="1"/>
    <col min="4552" max="4552" width="15.28515625" customWidth="1"/>
    <col min="4553" max="4553" width="15" customWidth="1"/>
    <col min="4554" max="4554" width="15.140625" customWidth="1"/>
    <col min="4804" max="4804" width="47.5703125" customWidth="1"/>
    <col min="4805" max="4805" width="14.42578125" customWidth="1"/>
    <col min="4806" max="4806" width="14.5703125" customWidth="1"/>
    <col min="4807" max="4807" width="14.85546875" customWidth="1"/>
    <col min="4808" max="4808" width="15.28515625" customWidth="1"/>
    <col min="4809" max="4809" width="15" customWidth="1"/>
    <col min="4810" max="4810" width="15.140625" customWidth="1"/>
    <col min="5060" max="5060" width="47.5703125" customWidth="1"/>
    <col min="5061" max="5061" width="14.42578125" customWidth="1"/>
    <col min="5062" max="5062" width="14.5703125" customWidth="1"/>
    <col min="5063" max="5063" width="14.85546875" customWidth="1"/>
    <col min="5064" max="5064" width="15.28515625" customWidth="1"/>
    <col min="5065" max="5065" width="15" customWidth="1"/>
    <col min="5066" max="5066" width="15.140625" customWidth="1"/>
    <col min="5316" max="5316" width="47.5703125" customWidth="1"/>
    <col min="5317" max="5317" width="14.42578125" customWidth="1"/>
    <col min="5318" max="5318" width="14.5703125" customWidth="1"/>
    <col min="5319" max="5319" width="14.85546875" customWidth="1"/>
    <col min="5320" max="5320" width="15.28515625" customWidth="1"/>
    <col min="5321" max="5321" width="15" customWidth="1"/>
    <col min="5322" max="5322" width="15.140625" customWidth="1"/>
    <col min="5572" max="5572" width="47.5703125" customWidth="1"/>
    <col min="5573" max="5573" width="14.42578125" customWidth="1"/>
    <col min="5574" max="5574" width="14.5703125" customWidth="1"/>
    <col min="5575" max="5575" width="14.85546875" customWidth="1"/>
    <col min="5576" max="5576" width="15.28515625" customWidth="1"/>
    <col min="5577" max="5577" width="15" customWidth="1"/>
    <col min="5578" max="5578" width="15.140625" customWidth="1"/>
    <col min="5828" max="5828" width="47.5703125" customWidth="1"/>
    <col min="5829" max="5829" width="14.42578125" customWidth="1"/>
    <col min="5830" max="5830" width="14.5703125" customWidth="1"/>
    <col min="5831" max="5831" width="14.85546875" customWidth="1"/>
    <col min="5832" max="5832" width="15.28515625" customWidth="1"/>
    <col min="5833" max="5833" width="15" customWidth="1"/>
    <col min="5834" max="5834" width="15.140625" customWidth="1"/>
    <col min="6084" max="6084" width="47.5703125" customWidth="1"/>
    <col min="6085" max="6085" width="14.42578125" customWidth="1"/>
    <col min="6086" max="6086" width="14.5703125" customWidth="1"/>
    <col min="6087" max="6087" width="14.85546875" customWidth="1"/>
    <col min="6088" max="6088" width="15.28515625" customWidth="1"/>
    <col min="6089" max="6089" width="15" customWidth="1"/>
    <col min="6090" max="6090" width="15.140625" customWidth="1"/>
    <col min="6340" max="6340" width="47.5703125" customWidth="1"/>
    <col min="6341" max="6341" width="14.42578125" customWidth="1"/>
    <col min="6342" max="6342" width="14.5703125" customWidth="1"/>
    <col min="6343" max="6343" width="14.85546875" customWidth="1"/>
    <col min="6344" max="6344" width="15.28515625" customWidth="1"/>
    <col min="6345" max="6345" width="15" customWidth="1"/>
    <col min="6346" max="6346" width="15.140625" customWidth="1"/>
    <col min="6596" max="6596" width="47.5703125" customWidth="1"/>
    <col min="6597" max="6597" width="14.42578125" customWidth="1"/>
    <col min="6598" max="6598" width="14.5703125" customWidth="1"/>
    <col min="6599" max="6599" width="14.85546875" customWidth="1"/>
    <col min="6600" max="6600" width="15.28515625" customWidth="1"/>
    <col min="6601" max="6601" width="15" customWidth="1"/>
    <col min="6602" max="6602" width="15.140625" customWidth="1"/>
    <col min="6852" max="6852" width="47.5703125" customWidth="1"/>
    <col min="6853" max="6853" width="14.42578125" customWidth="1"/>
    <col min="6854" max="6854" width="14.5703125" customWidth="1"/>
    <col min="6855" max="6855" width="14.85546875" customWidth="1"/>
    <col min="6856" max="6856" width="15.28515625" customWidth="1"/>
    <col min="6857" max="6857" width="15" customWidth="1"/>
    <col min="6858" max="6858" width="15.140625" customWidth="1"/>
    <col min="7108" max="7108" width="47.5703125" customWidth="1"/>
    <col min="7109" max="7109" width="14.42578125" customWidth="1"/>
    <col min="7110" max="7110" width="14.5703125" customWidth="1"/>
    <col min="7111" max="7111" width="14.85546875" customWidth="1"/>
    <col min="7112" max="7112" width="15.28515625" customWidth="1"/>
    <col min="7113" max="7113" width="15" customWidth="1"/>
    <col min="7114" max="7114" width="15.140625" customWidth="1"/>
    <col min="7364" max="7364" width="47.5703125" customWidth="1"/>
    <col min="7365" max="7365" width="14.42578125" customWidth="1"/>
    <col min="7366" max="7366" width="14.5703125" customWidth="1"/>
    <col min="7367" max="7367" width="14.85546875" customWidth="1"/>
    <col min="7368" max="7368" width="15.28515625" customWidth="1"/>
    <col min="7369" max="7369" width="15" customWidth="1"/>
    <col min="7370" max="7370" width="15.140625" customWidth="1"/>
    <col min="7620" max="7620" width="47.5703125" customWidth="1"/>
    <col min="7621" max="7621" width="14.42578125" customWidth="1"/>
    <col min="7622" max="7622" width="14.5703125" customWidth="1"/>
    <col min="7623" max="7623" width="14.85546875" customWidth="1"/>
    <col min="7624" max="7624" width="15.28515625" customWidth="1"/>
    <col min="7625" max="7625" width="15" customWidth="1"/>
    <col min="7626" max="7626" width="15.140625" customWidth="1"/>
    <col min="7876" max="7876" width="47.5703125" customWidth="1"/>
    <col min="7877" max="7877" width="14.42578125" customWidth="1"/>
    <col min="7878" max="7878" width="14.5703125" customWidth="1"/>
    <col min="7879" max="7879" width="14.85546875" customWidth="1"/>
    <col min="7880" max="7880" width="15.28515625" customWidth="1"/>
    <col min="7881" max="7881" width="15" customWidth="1"/>
    <col min="7882" max="7882" width="15.140625" customWidth="1"/>
    <col min="8132" max="8132" width="47.5703125" customWidth="1"/>
    <col min="8133" max="8133" width="14.42578125" customWidth="1"/>
    <col min="8134" max="8134" width="14.5703125" customWidth="1"/>
    <col min="8135" max="8135" width="14.85546875" customWidth="1"/>
    <col min="8136" max="8136" width="15.28515625" customWidth="1"/>
    <col min="8137" max="8137" width="15" customWidth="1"/>
    <col min="8138" max="8138" width="15.140625" customWidth="1"/>
    <col min="8388" max="8388" width="47.5703125" customWidth="1"/>
    <col min="8389" max="8389" width="14.42578125" customWidth="1"/>
    <col min="8390" max="8390" width="14.5703125" customWidth="1"/>
    <col min="8391" max="8391" width="14.85546875" customWidth="1"/>
    <col min="8392" max="8392" width="15.28515625" customWidth="1"/>
    <col min="8393" max="8393" width="15" customWidth="1"/>
    <col min="8394" max="8394" width="15.140625" customWidth="1"/>
    <col min="8644" max="8644" width="47.5703125" customWidth="1"/>
    <col min="8645" max="8645" width="14.42578125" customWidth="1"/>
    <col min="8646" max="8646" width="14.5703125" customWidth="1"/>
    <col min="8647" max="8647" width="14.85546875" customWidth="1"/>
    <col min="8648" max="8648" width="15.28515625" customWidth="1"/>
    <col min="8649" max="8649" width="15" customWidth="1"/>
    <col min="8650" max="8650" width="15.140625" customWidth="1"/>
    <col min="8900" max="8900" width="47.5703125" customWidth="1"/>
    <col min="8901" max="8901" width="14.42578125" customWidth="1"/>
    <col min="8902" max="8902" width="14.5703125" customWidth="1"/>
    <col min="8903" max="8903" width="14.85546875" customWidth="1"/>
    <col min="8904" max="8904" width="15.28515625" customWidth="1"/>
    <col min="8905" max="8905" width="15" customWidth="1"/>
    <col min="8906" max="8906" width="15.140625" customWidth="1"/>
    <col min="9156" max="9156" width="47.5703125" customWidth="1"/>
    <col min="9157" max="9157" width="14.42578125" customWidth="1"/>
    <col min="9158" max="9158" width="14.5703125" customWidth="1"/>
    <col min="9159" max="9159" width="14.85546875" customWidth="1"/>
    <col min="9160" max="9160" width="15.28515625" customWidth="1"/>
    <col min="9161" max="9161" width="15" customWidth="1"/>
    <col min="9162" max="9162" width="15.140625" customWidth="1"/>
    <col min="9412" max="9412" width="47.5703125" customWidth="1"/>
    <col min="9413" max="9413" width="14.42578125" customWidth="1"/>
    <col min="9414" max="9414" width="14.5703125" customWidth="1"/>
    <col min="9415" max="9415" width="14.85546875" customWidth="1"/>
    <col min="9416" max="9416" width="15.28515625" customWidth="1"/>
    <col min="9417" max="9417" width="15" customWidth="1"/>
    <col min="9418" max="9418" width="15.140625" customWidth="1"/>
    <col min="9668" max="9668" width="47.5703125" customWidth="1"/>
    <col min="9669" max="9669" width="14.42578125" customWidth="1"/>
    <col min="9670" max="9670" width="14.5703125" customWidth="1"/>
    <col min="9671" max="9671" width="14.85546875" customWidth="1"/>
    <col min="9672" max="9672" width="15.28515625" customWidth="1"/>
    <col min="9673" max="9673" width="15" customWidth="1"/>
    <col min="9674" max="9674" width="15.140625" customWidth="1"/>
    <col min="9924" max="9924" width="47.5703125" customWidth="1"/>
    <col min="9925" max="9925" width="14.42578125" customWidth="1"/>
    <col min="9926" max="9926" width="14.5703125" customWidth="1"/>
    <col min="9927" max="9927" width="14.85546875" customWidth="1"/>
    <col min="9928" max="9928" width="15.28515625" customWidth="1"/>
    <col min="9929" max="9929" width="15" customWidth="1"/>
    <col min="9930" max="9930" width="15.140625" customWidth="1"/>
    <col min="10180" max="10180" width="47.5703125" customWidth="1"/>
    <col min="10181" max="10181" width="14.42578125" customWidth="1"/>
    <col min="10182" max="10182" width="14.5703125" customWidth="1"/>
    <col min="10183" max="10183" width="14.85546875" customWidth="1"/>
    <col min="10184" max="10184" width="15.28515625" customWidth="1"/>
    <col min="10185" max="10185" width="15" customWidth="1"/>
    <col min="10186" max="10186" width="15.140625" customWidth="1"/>
    <col min="10436" max="10436" width="47.5703125" customWidth="1"/>
    <col min="10437" max="10437" width="14.42578125" customWidth="1"/>
    <col min="10438" max="10438" width="14.5703125" customWidth="1"/>
    <col min="10439" max="10439" width="14.85546875" customWidth="1"/>
    <col min="10440" max="10440" width="15.28515625" customWidth="1"/>
    <col min="10441" max="10441" width="15" customWidth="1"/>
    <col min="10442" max="10442" width="15.140625" customWidth="1"/>
    <col min="10692" max="10692" width="47.5703125" customWidth="1"/>
    <col min="10693" max="10693" width="14.42578125" customWidth="1"/>
    <col min="10694" max="10694" width="14.5703125" customWidth="1"/>
    <col min="10695" max="10695" width="14.85546875" customWidth="1"/>
    <col min="10696" max="10696" width="15.28515625" customWidth="1"/>
    <col min="10697" max="10697" width="15" customWidth="1"/>
    <col min="10698" max="10698" width="15.140625" customWidth="1"/>
    <col min="10948" max="10948" width="47.5703125" customWidth="1"/>
    <col min="10949" max="10949" width="14.42578125" customWidth="1"/>
    <col min="10950" max="10950" width="14.5703125" customWidth="1"/>
    <col min="10951" max="10951" width="14.85546875" customWidth="1"/>
    <col min="10952" max="10952" width="15.28515625" customWidth="1"/>
    <col min="10953" max="10953" width="15" customWidth="1"/>
    <col min="10954" max="10954" width="15.140625" customWidth="1"/>
    <col min="11204" max="11204" width="47.5703125" customWidth="1"/>
    <col min="11205" max="11205" width="14.42578125" customWidth="1"/>
    <col min="11206" max="11206" width="14.5703125" customWidth="1"/>
    <col min="11207" max="11207" width="14.85546875" customWidth="1"/>
    <col min="11208" max="11208" width="15.28515625" customWidth="1"/>
    <col min="11209" max="11209" width="15" customWidth="1"/>
    <col min="11210" max="11210" width="15.140625" customWidth="1"/>
    <col min="11460" max="11460" width="47.5703125" customWidth="1"/>
    <col min="11461" max="11461" width="14.42578125" customWidth="1"/>
    <col min="11462" max="11462" width="14.5703125" customWidth="1"/>
    <col min="11463" max="11463" width="14.85546875" customWidth="1"/>
    <col min="11464" max="11464" width="15.28515625" customWidth="1"/>
    <col min="11465" max="11465" width="15" customWidth="1"/>
    <col min="11466" max="11466" width="15.140625" customWidth="1"/>
    <col min="11716" max="11716" width="47.5703125" customWidth="1"/>
    <col min="11717" max="11717" width="14.42578125" customWidth="1"/>
    <col min="11718" max="11718" width="14.5703125" customWidth="1"/>
    <col min="11719" max="11719" width="14.85546875" customWidth="1"/>
    <col min="11720" max="11720" width="15.28515625" customWidth="1"/>
    <col min="11721" max="11721" width="15" customWidth="1"/>
    <col min="11722" max="11722" width="15.140625" customWidth="1"/>
    <col min="11972" max="11972" width="47.5703125" customWidth="1"/>
    <col min="11973" max="11973" width="14.42578125" customWidth="1"/>
    <col min="11974" max="11974" width="14.5703125" customWidth="1"/>
    <col min="11975" max="11975" width="14.85546875" customWidth="1"/>
    <col min="11976" max="11976" width="15.28515625" customWidth="1"/>
    <col min="11977" max="11977" width="15" customWidth="1"/>
    <col min="11978" max="11978" width="15.140625" customWidth="1"/>
    <col min="12228" max="12228" width="47.5703125" customWidth="1"/>
    <col min="12229" max="12229" width="14.42578125" customWidth="1"/>
    <col min="12230" max="12230" width="14.5703125" customWidth="1"/>
    <col min="12231" max="12231" width="14.85546875" customWidth="1"/>
    <col min="12232" max="12232" width="15.28515625" customWidth="1"/>
    <col min="12233" max="12233" width="15" customWidth="1"/>
    <col min="12234" max="12234" width="15.140625" customWidth="1"/>
    <col min="12484" max="12484" width="47.5703125" customWidth="1"/>
    <col min="12485" max="12485" width="14.42578125" customWidth="1"/>
    <col min="12486" max="12486" width="14.5703125" customWidth="1"/>
    <col min="12487" max="12487" width="14.85546875" customWidth="1"/>
    <col min="12488" max="12488" width="15.28515625" customWidth="1"/>
    <col min="12489" max="12489" width="15" customWidth="1"/>
    <col min="12490" max="12490" width="15.140625" customWidth="1"/>
    <col min="12740" max="12740" width="47.5703125" customWidth="1"/>
    <col min="12741" max="12741" width="14.42578125" customWidth="1"/>
    <col min="12742" max="12742" width="14.5703125" customWidth="1"/>
    <col min="12743" max="12743" width="14.85546875" customWidth="1"/>
    <col min="12744" max="12744" width="15.28515625" customWidth="1"/>
    <col min="12745" max="12745" width="15" customWidth="1"/>
    <col min="12746" max="12746" width="15.140625" customWidth="1"/>
    <col min="12996" max="12996" width="47.5703125" customWidth="1"/>
    <col min="12997" max="12997" width="14.42578125" customWidth="1"/>
    <col min="12998" max="12998" width="14.5703125" customWidth="1"/>
    <col min="12999" max="12999" width="14.85546875" customWidth="1"/>
    <col min="13000" max="13000" width="15.28515625" customWidth="1"/>
    <col min="13001" max="13001" width="15" customWidth="1"/>
    <col min="13002" max="13002" width="15.140625" customWidth="1"/>
    <col min="13252" max="13252" width="47.5703125" customWidth="1"/>
    <col min="13253" max="13253" width="14.42578125" customWidth="1"/>
    <col min="13254" max="13254" width="14.5703125" customWidth="1"/>
    <col min="13255" max="13255" width="14.85546875" customWidth="1"/>
    <col min="13256" max="13256" width="15.28515625" customWidth="1"/>
    <col min="13257" max="13257" width="15" customWidth="1"/>
    <col min="13258" max="13258" width="15.140625" customWidth="1"/>
    <col min="13508" max="13508" width="47.5703125" customWidth="1"/>
    <col min="13509" max="13509" width="14.42578125" customWidth="1"/>
    <col min="13510" max="13510" width="14.5703125" customWidth="1"/>
    <col min="13511" max="13511" width="14.85546875" customWidth="1"/>
    <col min="13512" max="13512" width="15.28515625" customWidth="1"/>
    <col min="13513" max="13513" width="15" customWidth="1"/>
    <col min="13514" max="13514" width="15.140625" customWidth="1"/>
    <col min="13764" max="13764" width="47.5703125" customWidth="1"/>
    <col min="13765" max="13765" width="14.42578125" customWidth="1"/>
    <col min="13766" max="13766" width="14.5703125" customWidth="1"/>
    <col min="13767" max="13767" width="14.85546875" customWidth="1"/>
    <col min="13768" max="13768" width="15.28515625" customWidth="1"/>
    <col min="13769" max="13769" width="15" customWidth="1"/>
    <col min="13770" max="13770" width="15.140625" customWidth="1"/>
    <col min="14020" max="14020" width="47.5703125" customWidth="1"/>
    <col min="14021" max="14021" width="14.42578125" customWidth="1"/>
    <col min="14022" max="14022" width="14.5703125" customWidth="1"/>
    <col min="14023" max="14023" width="14.85546875" customWidth="1"/>
    <col min="14024" max="14024" width="15.28515625" customWidth="1"/>
    <col min="14025" max="14025" width="15" customWidth="1"/>
    <col min="14026" max="14026" width="15.140625" customWidth="1"/>
    <col min="14276" max="14276" width="47.5703125" customWidth="1"/>
    <col min="14277" max="14277" width="14.42578125" customWidth="1"/>
    <col min="14278" max="14278" width="14.5703125" customWidth="1"/>
    <col min="14279" max="14279" width="14.85546875" customWidth="1"/>
    <col min="14280" max="14280" width="15.28515625" customWidth="1"/>
    <col min="14281" max="14281" width="15" customWidth="1"/>
    <col min="14282" max="14282" width="15.140625" customWidth="1"/>
    <col min="14532" max="14532" width="47.5703125" customWidth="1"/>
    <col min="14533" max="14533" width="14.42578125" customWidth="1"/>
    <col min="14534" max="14534" width="14.5703125" customWidth="1"/>
    <col min="14535" max="14535" width="14.85546875" customWidth="1"/>
    <col min="14536" max="14536" width="15.28515625" customWidth="1"/>
    <col min="14537" max="14537" width="15" customWidth="1"/>
    <col min="14538" max="14538" width="15.140625" customWidth="1"/>
    <col min="14788" max="14788" width="47.5703125" customWidth="1"/>
    <col min="14789" max="14789" width="14.42578125" customWidth="1"/>
    <col min="14790" max="14790" width="14.5703125" customWidth="1"/>
    <col min="14791" max="14791" width="14.85546875" customWidth="1"/>
    <col min="14792" max="14792" width="15.28515625" customWidth="1"/>
    <col min="14793" max="14793" width="15" customWidth="1"/>
    <col min="14794" max="14794" width="15.140625" customWidth="1"/>
    <col min="15044" max="15044" width="47.5703125" customWidth="1"/>
    <col min="15045" max="15045" width="14.42578125" customWidth="1"/>
    <col min="15046" max="15046" width="14.5703125" customWidth="1"/>
    <col min="15047" max="15047" width="14.85546875" customWidth="1"/>
    <col min="15048" max="15048" width="15.28515625" customWidth="1"/>
    <col min="15049" max="15049" width="15" customWidth="1"/>
    <col min="15050" max="15050" width="15.140625" customWidth="1"/>
    <col min="15300" max="15300" width="47.5703125" customWidth="1"/>
    <col min="15301" max="15301" width="14.42578125" customWidth="1"/>
    <col min="15302" max="15302" width="14.5703125" customWidth="1"/>
    <col min="15303" max="15303" width="14.85546875" customWidth="1"/>
    <col min="15304" max="15304" width="15.28515625" customWidth="1"/>
    <col min="15305" max="15305" width="15" customWidth="1"/>
    <col min="15306" max="15306" width="15.140625" customWidth="1"/>
    <col min="15556" max="15556" width="47.5703125" customWidth="1"/>
    <col min="15557" max="15557" width="14.42578125" customWidth="1"/>
    <col min="15558" max="15558" width="14.5703125" customWidth="1"/>
    <col min="15559" max="15559" width="14.85546875" customWidth="1"/>
    <col min="15560" max="15560" width="15.28515625" customWidth="1"/>
    <col min="15561" max="15561" width="15" customWidth="1"/>
    <col min="15562" max="15562" width="15.140625" customWidth="1"/>
    <col min="15812" max="15812" width="47.5703125" customWidth="1"/>
    <col min="15813" max="15813" width="14.42578125" customWidth="1"/>
    <col min="15814" max="15814" width="14.5703125" customWidth="1"/>
    <col min="15815" max="15815" width="14.85546875" customWidth="1"/>
    <col min="15816" max="15816" width="15.28515625" customWidth="1"/>
    <col min="15817" max="15817" width="15" customWidth="1"/>
    <col min="15818" max="15818" width="15.140625" customWidth="1"/>
    <col min="16068" max="16068" width="47.5703125" customWidth="1"/>
    <col min="16069" max="16069" width="14.42578125" customWidth="1"/>
    <col min="16070" max="16070" width="14.5703125" customWidth="1"/>
    <col min="16071" max="16071" width="14.85546875" customWidth="1"/>
    <col min="16072" max="16072" width="15.28515625" customWidth="1"/>
    <col min="16073" max="16073" width="15" customWidth="1"/>
    <col min="16074" max="16074" width="15.140625" customWidth="1"/>
  </cols>
  <sheetData>
    <row r="1" spans="1:7" x14ac:dyDescent="0.25">
      <c r="A1" s="221" t="s">
        <v>450</v>
      </c>
      <c r="B1" s="221"/>
      <c r="C1" s="221"/>
      <c r="D1" s="221"/>
      <c r="E1" s="221"/>
      <c r="F1" s="221"/>
      <c r="G1" s="221"/>
    </row>
    <row r="2" spans="1:7" x14ac:dyDescent="0.25">
      <c r="A2" s="117" t="str">
        <f>'Formato 1'!A2</f>
        <v>MUNICIPIO DE ACAMBARO, GTO.</v>
      </c>
      <c r="B2" s="118"/>
      <c r="C2" s="118"/>
      <c r="D2" s="118"/>
      <c r="E2" s="118"/>
      <c r="F2" s="118"/>
      <c r="G2" s="119"/>
    </row>
    <row r="3" spans="1:7" x14ac:dyDescent="0.25">
      <c r="A3" s="108" t="s">
        <v>451</v>
      </c>
      <c r="B3" s="109"/>
      <c r="C3" s="109"/>
      <c r="D3" s="109"/>
      <c r="E3" s="109"/>
      <c r="F3" s="109"/>
      <c r="G3" s="110"/>
    </row>
    <row r="4" spans="1:7" x14ac:dyDescent="0.25">
      <c r="A4" s="111" t="s">
        <v>2</v>
      </c>
      <c r="B4" s="112"/>
      <c r="C4" s="112"/>
      <c r="D4" s="112"/>
      <c r="E4" s="112"/>
      <c r="F4" s="112"/>
      <c r="G4" s="113"/>
    </row>
    <row r="5" spans="1:7" ht="48.75" customHeight="1" x14ac:dyDescent="0.25">
      <c r="A5" s="123" t="s">
        <v>422</v>
      </c>
      <c r="B5" s="124">
        <v>2019</v>
      </c>
      <c r="C5" s="124">
        <v>2020</v>
      </c>
      <c r="D5" s="124">
        <v>2021</v>
      </c>
      <c r="E5" s="124">
        <v>2022</v>
      </c>
      <c r="F5" s="124">
        <v>2023</v>
      </c>
      <c r="G5" s="34" t="s">
        <v>546</v>
      </c>
    </row>
    <row r="6" spans="1:7" x14ac:dyDescent="0.25">
      <c r="A6" s="27" t="s">
        <v>534</v>
      </c>
      <c r="B6" s="35">
        <f>SUM(B7:B15)</f>
        <v>163876795.00999999</v>
      </c>
      <c r="C6" s="35">
        <f>SUM(C7:C15)</f>
        <v>185739627.45999998</v>
      </c>
      <c r="D6" s="35">
        <f>SUM(D7:D15)</f>
        <v>191960133.59000003</v>
      </c>
      <c r="E6" s="35">
        <f>SUM(E7:E15)</f>
        <v>125666218.73</v>
      </c>
      <c r="F6" s="35">
        <f>SUM(F7:F15)</f>
        <v>301395690.52999997</v>
      </c>
      <c r="G6" s="35">
        <f t="shared" ref="G6" si="0">SUM(G7:G15)</f>
        <v>54415403.079999998</v>
      </c>
    </row>
    <row r="7" spans="1:7" x14ac:dyDescent="0.25">
      <c r="A7" s="55" t="s">
        <v>531</v>
      </c>
      <c r="B7" s="57">
        <v>107060063.59999999</v>
      </c>
      <c r="C7" s="57">
        <v>114280272.59999999</v>
      </c>
      <c r="D7" s="57">
        <v>115332655.2</v>
      </c>
      <c r="E7" s="57">
        <v>75559475.810000002</v>
      </c>
      <c r="F7" s="57">
        <v>136025625.16999993</v>
      </c>
      <c r="G7" s="57">
        <v>38641195.710000001</v>
      </c>
    </row>
    <row r="8" spans="1:7" x14ac:dyDescent="0.25">
      <c r="A8" s="55" t="s">
        <v>532</v>
      </c>
      <c r="B8" s="57">
        <v>9867493.9499999993</v>
      </c>
      <c r="C8" s="57">
        <v>11106572.66</v>
      </c>
      <c r="D8" s="57">
        <v>12174208.540000003</v>
      </c>
      <c r="E8" s="57">
        <v>5835816.46</v>
      </c>
      <c r="F8" s="57">
        <v>17201243.620000001</v>
      </c>
      <c r="G8" s="57">
        <v>3431591.12</v>
      </c>
    </row>
    <row r="9" spans="1:7" x14ac:dyDescent="0.25">
      <c r="A9" s="55" t="s">
        <v>439</v>
      </c>
      <c r="B9" s="57">
        <v>21744502.739999998</v>
      </c>
      <c r="C9" s="57">
        <v>18005075.390000001</v>
      </c>
      <c r="D9" s="57">
        <v>28795816.690000005</v>
      </c>
      <c r="E9" s="57">
        <v>28927400.309999999</v>
      </c>
      <c r="F9" s="57">
        <v>50102459.610000014</v>
      </c>
      <c r="G9" s="57">
        <v>3766540.61</v>
      </c>
    </row>
    <row r="10" spans="1:7" ht="30" customHeight="1" x14ac:dyDescent="0.25">
      <c r="A10" s="56" t="s">
        <v>440</v>
      </c>
      <c r="B10" s="57">
        <v>18087190.550000001</v>
      </c>
      <c r="C10" s="57">
        <v>28957034.09</v>
      </c>
      <c r="D10" s="57">
        <v>28747969.080000006</v>
      </c>
      <c r="E10" s="57">
        <v>9370916.3599999994</v>
      </c>
      <c r="F10" s="57">
        <v>38070958.149999991</v>
      </c>
      <c r="G10" s="57">
        <v>8549350.6400000006</v>
      </c>
    </row>
    <row r="11" spans="1:7" ht="30" customHeight="1" x14ac:dyDescent="0.25">
      <c r="A11" s="56" t="s">
        <v>533</v>
      </c>
      <c r="B11" s="57">
        <v>2486350.7599999998</v>
      </c>
      <c r="C11" s="57">
        <v>2597667.34</v>
      </c>
      <c r="D11" s="57">
        <v>429285.65</v>
      </c>
      <c r="E11" s="57">
        <v>311620</v>
      </c>
      <c r="F11" s="57">
        <v>15632024.890000001</v>
      </c>
      <c r="G11" s="57">
        <v>26725</v>
      </c>
    </row>
    <row r="12" spans="1:7" x14ac:dyDescent="0.25">
      <c r="A12" s="55" t="s">
        <v>441</v>
      </c>
      <c r="B12" s="57">
        <v>4431193.41</v>
      </c>
      <c r="C12" s="57">
        <v>10220681.98</v>
      </c>
      <c r="D12" s="57">
        <v>6370687.3299999991</v>
      </c>
      <c r="E12" s="57">
        <v>1373557.29</v>
      </c>
      <c r="F12" s="57">
        <v>42293907.120000005</v>
      </c>
      <c r="G12" s="57">
        <v>0</v>
      </c>
    </row>
    <row r="13" spans="1:7" ht="30" customHeight="1" x14ac:dyDescent="0.25">
      <c r="A13" s="56" t="s">
        <v>442</v>
      </c>
      <c r="B13" s="57">
        <v>0</v>
      </c>
      <c r="C13" s="57">
        <v>0</v>
      </c>
      <c r="D13" s="57">
        <v>0</v>
      </c>
      <c r="E13" s="57">
        <v>0</v>
      </c>
      <c r="F13" s="57">
        <v>0</v>
      </c>
      <c r="G13" s="57">
        <v>0</v>
      </c>
    </row>
    <row r="14" spans="1:7" x14ac:dyDescent="0.25">
      <c r="A14" s="55" t="s">
        <v>443</v>
      </c>
      <c r="B14" s="57">
        <v>200000</v>
      </c>
      <c r="C14" s="57">
        <v>200000</v>
      </c>
      <c r="D14" s="57">
        <v>0</v>
      </c>
      <c r="E14" s="57">
        <v>0</v>
      </c>
      <c r="F14" s="57">
        <v>2063671.97</v>
      </c>
      <c r="G14" s="57">
        <v>0</v>
      </c>
    </row>
    <row r="15" spans="1:7" x14ac:dyDescent="0.25">
      <c r="A15" s="55" t="s">
        <v>444</v>
      </c>
      <c r="B15" s="57">
        <v>0</v>
      </c>
      <c r="C15" s="57">
        <v>372323.4</v>
      </c>
      <c r="D15" s="57">
        <v>109511.1</v>
      </c>
      <c r="E15" s="57">
        <v>4287432.5</v>
      </c>
      <c r="F15" s="57">
        <v>5800</v>
      </c>
      <c r="G15" s="57">
        <v>0</v>
      </c>
    </row>
    <row r="16" spans="1:7" x14ac:dyDescent="0.25">
      <c r="A16" s="42"/>
      <c r="B16" s="42"/>
      <c r="C16" s="42"/>
      <c r="D16" s="42"/>
      <c r="E16" s="42"/>
      <c r="F16" s="42"/>
      <c r="G16" s="42"/>
    </row>
    <row r="17" spans="1:7" x14ac:dyDescent="0.25">
      <c r="A17" s="3" t="s">
        <v>529</v>
      </c>
      <c r="B17" s="12">
        <f>SUM(B18:B26)</f>
        <v>168288347.47</v>
      </c>
      <c r="C17" s="12">
        <f t="shared" ref="C17:G17" si="1">SUM(C18:C26)</f>
        <v>148144733.48999998</v>
      </c>
      <c r="D17" s="12">
        <f t="shared" si="1"/>
        <v>234716654.11999995</v>
      </c>
      <c r="E17" s="12">
        <f t="shared" si="1"/>
        <v>11644082.619999999</v>
      </c>
      <c r="F17" s="12">
        <f t="shared" si="1"/>
        <v>209379024.05000001</v>
      </c>
      <c r="G17" s="12">
        <f t="shared" si="1"/>
        <v>79310985.210000008</v>
      </c>
    </row>
    <row r="18" spans="1:7" x14ac:dyDescent="0.25">
      <c r="A18" s="55" t="s">
        <v>531</v>
      </c>
      <c r="B18" s="57">
        <v>32112417.890000001</v>
      </c>
      <c r="C18" s="57">
        <v>22668898.379999999</v>
      </c>
      <c r="D18" s="57">
        <v>24920158.189999998</v>
      </c>
      <c r="E18" s="57">
        <v>567578.21</v>
      </c>
      <c r="F18" s="57">
        <v>31854160.860000007</v>
      </c>
      <c r="G18" s="57">
        <v>2117892.77</v>
      </c>
    </row>
    <row r="19" spans="1:7" x14ac:dyDescent="0.25">
      <c r="A19" s="55" t="s">
        <v>532</v>
      </c>
      <c r="B19" s="57">
        <v>6232913.75</v>
      </c>
      <c r="C19" s="57">
        <v>5860054.9500000002</v>
      </c>
      <c r="D19" s="57">
        <v>4689781.26</v>
      </c>
      <c r="E19" s="57">
        <v>0</v>
      </c>
      <c r="F19" s="57">
        <v>2185325.8400000003</v>
      </c>
      <c r="G19" s="57">
        <v>46234</v>
      </c>
    </row>
    <row r="20" spans="1:7" x14ac:dyDescent="0.25">
      <c r="A20" s="55" t="s">
        <v>439</v>
      </c>
      <c r="B20" s="57">
        <v>53437961.079999998</v>
      </c>
      <c r="C20" s="57">
        <v>52965354.390000001</v>
      </c>
      <c r="D20" s="57">
        <v>43474814.160000004</v>
      </c>
      <c r="E20" s="57">
        <v>90</v>
      </c>
      <c r="F20" s="57">
        <v>60512622.63000001</v>
      </c>
      <c r="G20" s="57">
        <v>11974834.880000001</v>
      </c>
    </row>
    <row r="21" spans="1:7" ht="30" customHeight="1" x14ac:dyDescent="0.25">
      <c r="A21" s="56" t="s">
        <v>440</v>
      </c>
      <c r="B21" s="57">
        <v>9051671.5299999993</v>
      </c>
      <c r="C21" s="57">
        <v>6826180.3600000003</v>
      </c>
      <c r="D21" s="57">
        <v>11154658.530000007</v>
      </c>
      <c r="E21" s="57">
        <v>0</v>
      </c>
      <c r="F21" s="57">
        <v>12366494.730000002</v>
      </c>
      <c r="G21" s="57">
        <v>2585325.73</v>
      </c>
    </row>
    <row r="22" spans="1:7" x14ac:dyDescent="0.25">
      <c r="A22" s="55" t="s">
        <v>533</v>
      </c>
      <c r="B22" s="57">
        <v>7074701.7199999997</v>
      </c>
      <c r="C22" s="57">
        <v>10876036.279999999</v>
      </c>
      <c r="D22" s="57">
        <v>13475011.740000002</v>
      </c>
      <c r="E22" s="57">
        <v>0</v>
      </c>
      <c r="F22" s="57">
        <v>8519273.9600000009</v>
      </c>
      <c r="G22" s="57">
        <v>3014000</v>
      </c>
    </row>
    <row r="23" spans="1:7" x14ac:dyDescent="0.25">
      <c r="A23" s="55" t="s">
        <v>441</v>
      </c>
      <c r="B23" s="57">
        <v>57044034.259999998</v>
      </c>
      <c r="C23" s="57">
        <v>45722947.210000001</v>
      </c>
      <c r="D23" s="57">
        <v>136748117.03999996</v>
      </c>
      <c r="E23" s="57">
        <v>10982408.939999999</v>
      </c>
      <c r="F23" s="57">
        <v>93469693.920000002</v>
      </c>
      <c r="G23" s="57">
        <v>59572697.829999998</v>
      </c>
    </row>
    <row r="24" spans="1:7" x14ac:dyDescent="0.25">
      <c r="A24" s="55" t="s">
        <v>442</v>
      </c>
      <c r="B24" s="57">
        <v>0</v>
      </c>
      <c r="C24" s="57">
        <v>0</v>
      </c>
      <c r="D24" s="57">
        <v>0</v>
      </c>
      <c r="E24" s="57">
        <v>0</v>
      </c>
      <c r="F24" s="57">
        <v>0</v>
      </c>
      <c r="G24" s="57">
        <v>0</v>
      </c>
    </row>
    <row r="25" spans="1:7" x14ac:dyDescent="0.25">
      <c r="A25" s="55" t="s">
        <v>445</v>
      </c>
      <c r="B25" s="57">
        <v>3334647.24</v>
      </c>
      <c r="C25" s="57">
        <v>3225261.92</v>
      </c>
      <c r="D25" s="57">
        <v>254113.19999999998</v>
      </c>
      <c r="E25" s="57">
        <v>94005.47</v>
      </c>
      <c r="F25" s="57">
        <v>471452.11</v>
      </c>
      <c r="G25" s="57">
        <v>0</v>
      </c>
    </row>
    <row r="26" spans="1:7" x14ac:dyDescent="0.25">
      <c r="A26" s="55" t="s">
        <v>444</v>
      </c>
      <c r="B26" s="57">
        <v>0</v>
      </c>
      <c r="C26" s="57"/>
      <c r="D26" s="57">
        <v>0</v>
      </c>
      <c r="E26" s="57">
        <v>0</v>
      </c>
      <c r="F26" s="57">
        <v>0</v>
      </c>
      <c r="G26" s="57">
        <v>0</v>
      </c>
    </row>
    <row r="27" spans="1:7" x14ac:dyDescent="0.25">
      <c r="A27" s="42"/>
      <c r="B27" s="42"/>
      <c r="C27" s="42"/>
      <c r="D27" s="42"/>
      <c r="E27" s="42"/>
      <c r="F27" s="42"/>
      <c r="G27" s="42"/>
    </row>
    <row r="28" spans="1:7" x14ac:dyDescent="0.25">
      <c r="A28" s="3" t="s">
        <v>535</v>
      </c>
      <c r="B28" s="36">
        <f>B6+B17</f>
        <v>332165142.48000002</v>
      </c>
      <c r="C28" s="36">
        <f t="shared" ref="C28:G28" si="2">C6+C17</f>
        <v>333884360.94999993</v>
      </c>
      <c r="D28" s="36">
        <f t="shared" si="2"/>
        <v>426676787.70999998</v>
      </c>
      <c r="E28" s="36">
        <f t="shared" si="2"/>
        <v>137310301.34999999</v>
      </c>
      <c r="F28" s="36">
        <f t="shared" si="2"/>
        <v>510774714.57999998</v>
      </c>
      <c r="G28" s="36">
        <f t="shared" si="2"/>
        <v>133726388.29000001</v>
      </c>
    </row>
    <row r="29" spans="1:7" x14ac:dyDescent="0.25">
      <c r="A29" s="52"/>
      <c r="B29" s="52"/>
      <c r="C29" s="52"/>
      <c r="D29" s="52"/>
      <c r="E29" s="52"/>
      <c r="F29" s="52"/>
      <c r="G29" s="52"/>
    </row>
    <row r="30" spans="1:7" x14ac:dyDescent="0.25">
      <c r="A30" s="58"/>
    </row>
    <row r="31" spans="1:7" x14ac:dyDescent="0.25">
      <c r="A31" s="220" t="s">
        <v>452</v>
      </c>
      <c r="B31" s="220"/>
      <c r="C31" s="220"/>
      <c r="D31" s="220"/>
      <c r="E31" s="220"/>
      <c r="F31" s="220"/>
      <c r="G31" s="220"/>
    </row>
    <row r="32" spans="1:7" x14ac:dyDescent="0.25">
      <c r="A32" s="220" t="s">
        <v>453</v>
      </c>
      <c r="B32" s="220"/>
      <c r="C32" s="220"/>
      <c r="D32" s="220"/>
      <c r="E32" s="220"/>
      <c r="F32" s="220"/>
      <c r="G32" s="220"/>
    </row>
  </sheetData>
  <mergeCells count="3">
    <mergeCell ref="A31:G31"/>
    <mergeCell ref="A32:G32"/>
    <mergeCell ref="A1:G1"/>
  </mergeCells>
  <dataValidations count="2">
    <dataValidation type="decimal" allowBlank="1" showInputMessage="1" showErrorMessage="1" sqref="WTA983046:WTF983068 GO6:GT28 QK6:QP28 AAG6:AAL28 AKC6:AKH28 ATY6:AUD28 BDU6:BDZ28 BNQ6:BNV28 BXM6:BXR28 CHI6:CHN28 CRE6:CRJ28 DBA6:DBF28 DKW6:DLB28 DUS6:DUX28 EEO6:EET28 EOK6:EOP28 EYG6:EYL28 FIC6:FIH28 FRY6:FSD28 GBU6:GBZ28 GLQ6:GLV28 GVM6:GVR28 HFI6:HFN28 HPE6:HPJ28 HZA6:HZF28 IIW6:IJB28 ISS6:ISX28 JCO6:JCT28 JMK6:JMP28 JWG6:JWL28 KGC6:KGH28 KPY6:KQD28 KZU6:KZZ28 LJQ6:LJV28 LTM6:LTR28 MDI6:MDN28 MNE6:MNJ28 MXA6:MXF28 NGW6:NHB28 NQS6:NQX28 OAO6:OAT28 OKK6:OKP28 OUG6:OUL28 PEC6:PEH28 PNY6:POD28 PXU6:PXZ28 QHQ6:QHV28 QRM6:QRR28 RBI6:RBN28 RLE6:RLJ28 RVA6:RVF28 SEW6:SFB28 SOS6:SOX28 SYO6:SYT28 TIK6:TIP28 TSG6:TSL28 UCC6:UCH28 ULY6:UMD28 UVU6:UVZ28 VFQ6:VFV28 VPM6:VPR28 VZI6:VZN28 WJE6:WJJ28 WTA6:WTF28 B65542:G65564 GO65542:GT65564 QK65542:QP65564 AAG65542:AAL65564 AKC65542:AKH65564 ATY65542:AUD65564 BDU65542:BDZ65564 BNQ65542:BNV65564 BXM65542:BXR65564 CHI65542:CHN65564 CRE65542:CRJ65564 DBA65542:DBF65564 DKW65542:DLB65564 DUS65542:DUX65564 EEO65542:EET65564 EOK65542:EOP65564 EYG65542:EYL65564 FIC65542:FIH65564 FRY65542:FSD65564 GBU65542:GBZ65564 GLQ65542:GLV65564 GVM65542:GVR65564 HFI65542:HFN65564 HPE65542:HPJ65564 HZA65542:HZF65564 IIW65542:IJB65564 ISS65542:ISX65564 JCO65542:JCT65564 JMK65542:JMP65564 JWG65542:JWL65564 KGC65542:KGH65564 KPY65542:KQD65564 KZU65542:KZZ65564 LJQ65542:LJV65564 LTM65542:LTR65564 MDI65542:MDN65564 MNE65542:MNJ65564 MXA65542:MXF65564 NGW65542:NHB65564 NQS65542:NQX65564 OAO65542:OAT65564 OKK65542:OKP65564 OUG65542:OUL65564 PEC65542:PEH65564 PNY65542:POD65564 PXU65542:PXZ65564 QHQ65542:QHV65564 QRM65542:QRR65564 RBI65542:RBN65564 RLE65542:RLJ65564 RVA65542:RVF65564 SEW65542:SFB65564 SOS65542:SOX65564 SYO65542:SYT65564 TIK65542:TIP65564 TSG65542:TSL65564 UCC65542:UCH65564 ULY65542:UMD65564 UVU65542:UVZ65564 VFQ65542:VFV65564 VPM65542:VPR65564 VZI65542:VZN65564 WJE65542:WJJ65564 WTA65542:WTF65564 B131078:G131100 GO131078:GT131100 QK131078:QP131100 AAG131078:AAL131100 AKC131078:AKH131100 ATY131078:AUD131100 BDU131078:BDZ131100 BNQ131078:BNV131100 BXM131078:BXR131100 CHI131078:CHN131100 CRE131078:CRJ131100 DBA131078:DBF131100 DKW131078:DLB131100 DUS131078:DUX131100 EEO131078:EET131100 EOK131078:EOP131100 EYG131078:EYL131100 FIC131078:FIH131100 FRY131078:FSD131100 GBU131078:GBZ131100 GLQ131078:GLV131100 GVM131078:GVR131100 HFI131078:HFN131100 HPE131078:HPJ131100 HZA131078:HZF131100 IIW131078:IJB131100 ISS131078:ISX131100 JCO131078:JCT131100 JMK131078:JMP131100 JWG131078:JWL131100 KGC131078:KGH131100 KPY131078:KQD131100 KZU131078:KZZ131100 LJQ131078:LJV131100 LTM131078:LTR131100 MDI131078:MDN131100 MNE131078:MNJ131100 MXA131078:MXF131100 NGW131078:NHB131100 NQS131078:NQX131100 OAO131078:OAT131100 OKK131078:OKP131100 OUG131078:OUL131100 PEC131078:PEH131100 PNY131078:POD131100 PXU131078:PXZ131100 QHQ131078:QHV131100 QRM131078:QRR131100 RBI131078:RBN131100 RLE131078:RLJ131100 RVA131078:RVF131100 SEW131078:SFB131100 SOS131078:SOX131100 SYO131078:SYT131100 TIK131078:TIP131100 TSG131078:TSL131100 UCC131078:UCH131100 ULY131078:UMD131100 UVU131078:UVZ131100 VFQ131078:VFV131100 VPM131078:VPR131100 VZI131078:VZN131100 WJE131078:WJJ131100 WTA131078:WTF131100 B196614:G196636 GO196614:GT196636 QK196614:QP196636 AAG196614:AAL196636 AKC196614:AKH196636 ATY196614:AUD196636 BDU196614:BDZ196636 BNQ196614:BNV196636 BXM196614:BXR196636 CHI196614:CHN196636 CRE196614:CRJ196636 DBA196614:DBF196636 DKW196614:DLB196636 DUS196614:DUX196636 EEO196614:EET196636 EOK196614:EOP196636 EYG196614:EYL196636 FIC196614:FIH196636 FRY196614:FSD196636 GBU196614:GBZ196636 GLQ196614:GLV196636 GVM196614:GVR196636 HFI196614:HFN196636 HPE196614:HPJ196636 HZA196614:HZF196636 IIW196614:IJB196636 ISS196614:ISX196636 JCO196614:JCT196636 JMK196614:JMP196636 JWG196614:JWL196636 KGC196614:KGH196636 KPY196614:KQD196636 KZU196614:KZZ196636 LJQ196614:LJV196636 LTM196614:LTR196636 MDI196614:MDN196636 MNE196614:MNJ196636 MXA196614:MXF196636 NGW196614:NHB196636 NQS196614:NQX196636 OAO196614:OAT196636 OKK196614:OKP196636 OUG196614:OUL196636 PEC196614:PEH196636 PNY196614:POD196636 PXU196614:PXZ196636 QHQ196614:QHV196636 QRM196614:QRR196636 RBI196614:RBN196636 RLE196614:RLJ196636 RVA196614:RVF196636 SEW196614:SFB196636 SOS196614:SOX196636 SYO196614:SYT196636 TIK196614:TIP196636 TSG196614:TSL196636 UCC196614:UCH196636 ULY196614:UMD196636 UVU196614:UVZ196636 VFQ196614:VFV196636 VPM196614:VPR196636 VZI196614:VZN196636 WJE196614:WJJ196636 WTA196614:WTF196636 B262150:G262172 GO262150:GT262172 QK262150:QP262172 AAG262150:AAL262172 AKC262150:AKH262172 ATY262150:AUD262172 BDU262150:BDZ262172 BNQ262150:BNV262172 BXM262150:BXR262172 CHI262150:CHN262172 CRE262150:CRJ262172 DBA262150:DBF262172 DKW262150:DLB262172 DUS262150:DUX262172 EEO262150:EET262172 EOK262150:EOP262172 EYG262150:EYL262172 FIC262150:FIH262172 FRY262150:FSD262172 GBU262150:GBZ262172 GLQ262150:GLV262172 GVM262150:GVR262172 HFI262150:HFN262172 HPE262150:HPJ262172 HZA262150:HZF262172 IIW262150:IJB262172 ISS262150:ISX262172 JCO262150:JCT262172 JMK262150:JMP262172 JWG262150:JWL262172 KGC262150:KGH262172 KPY262150:KQD262172 KZU262150:KZZ262172 LJQ262150:LJV262172 LTM262150:LTR262172 MDI262150:MDN262172 MNE262150:MNJ262172 MXA262150:MXF262172 NGW262150:NHB262172 NQS262150:NQX262172 OAO262150:OAT262172 OKK262150:OKP262172 OUG262150:OUL262172 PEC262150:PEH262172 PNY262150:POD262172 PXU262150:PXZ262172 QHQ262150:QHV262172 QRM262150:QRR262172 RBI262150:RBN262172 RLE262150:RLJ262172 RVA262150:RVF262172 SEW262150:SFB262172 SOS262150:SOX262172 SYO262150:SYT262172 TIK262150:TIP262172 TSG262150:TSL262172 UCC262150:UCH262172 ULY262150:UMD262172 UVU262150:UVZ262172 VFQ262150:VFV262172 VPM262150:VPR262172 VZI262150:VZN262172 WJE262150:WJJ262172 WTA262150:WTF262172 B327686:G327708 GO327686:GT327708 QK327686:QP327708 AAG327686:AAL327708 AKC327686:AKH327708 ATY327686:AUD327708 BDU327686:BDZ327708 BNQ327686:BNV327708 BXM327686:BXR327708 CHI327686:CHN327708 CRE327686:CRJ327708 DBA327686:DBF327708 DKW327686:DLB327708 DUS327686:DUX327708 EEO327686:EET327708 EOK327686:EOP327708 EYG327686:EYL327708 FIC327686:FIH327708 FRY327686:FSD327708 GBU327686:GBZ327708 GLQ327686:GLV327708 GVM327686:GVR327708 HFI327686:HFN327708 HPE327686:HPJ327708 HZA327686:HZF327708 IIW327686:IJB327708 ISS327686:ISX327708 JCO327686:JCT327708 JMK327686:JMP327708 JWG327686:JWL327708 KGC327686:KGH327708 KPY327686:KQD327708 KZU327686:KZZ327708 LJQ327686:LJV327708 LTM327686:LTR327708 MDI327686:MDN327708 MNE327686:MNJ327708 MXA327686:MXF327708 NGW327686:NHB327708 NQS327686:NQX327708 OAO327686:OAT327708 OKK327686:OKP327708 OUG327686:OUL327708 PEC327686:PEH327708 PNY327686:POD327708 PXU327686:PXZ327708 QHQ327686:QHV327708 QRM327686:QRR327708 RBI327686:RBN327708 RLE327686:RLJ327708 RVA327686:RVF327708 SEW327686:SFB327708 SOS327686:SOX327708 SYO327686:SYT327708 TIK327686:TIP327708 TSG327686:TSL327708 UCC327686:UCH327708 ULY327686:UMD327708 UVU327686:UVZ327708 VFQ327686:VFV327708 VPM327686:VPR327708 VZI327686:VZN327708 WJE327686:WJJ327708 WTA327686:WTF327708 B393222:G393244 GO393222:GT393244 QK393222:QP393244 AAG393222:AAL393244 AKC393222:AKH393244 ATY393222:AUD393244 BDU393222:BDZ393244 BNQ393222:BNV393244 BXM393222:BXR393244 CHI393222:CHN393244 CRE393222:CRJ393244 DBA393222:DBF393244 DKW393222:DLB393244 DUS393222:DUX393244 EEO393222:EET393244 EOK393222:EOP393244 EYG393222:EYL393244 FIC393222:FIH393244 FRY393222:FSD393244 GBU393222:GBZ393244 GLQ393222:GLV393244 GVM393222:GVR393244 HFI393222:HFN393244 HPE393222:HPJ393244 HZA393222:HZF393244 IIW393222:IJB393244 ISS393222:ISX393244 JCO393222:JCT393244 JMK393222:JMP393244 JWG393222:JWL393244 KGC393222:KGH393244 KPY393222:KQD393244 KZU393222:KZZ393244 LJQ393222:LJV393244 LTM393222:LTR393244 MDI393222:MDN393244 MNE393222:MNJ393244 MXA393222:MXF393244 NGW393222:NHB393244 NQS393222:NQX393244 OAO393222:OAT393244 OKK393222:OKP393244 OUG393222:OUL393244 PEC393222:PEH393244 PNY393222:POD393244 PXU393222:PXZ393244 QHQ393222:QHV393244 QRM393222:QRR393244 RBI393222:RBN393244 RLE393222:RLJ393244 RVA393222:RVF393244 SEW393222:SFB393244 SOS393222:SOX393244 SYO393222:SYT393244 TIK393222:TIP393244 TSG393222:TSL393244 UCC393222:UCH393244 ULY393222:UMD393244 UVU393222:UVZ393244 VFQ393222:VFV393244 VPM393222:VPR393244 VZI393222:VZN393244 WJE393222:WJJ393244 WTA393222:WTF393244 B458758:G458780 GO458758:GT458780 QK458758:QP458780 AAG458758:AAL458780 AKC458758:AKH458780 ATY458758:AUD458780 BDU458758:BDZ458780 BNQ458758:BNV458780 BXM458758:BXR458780 CHI458758:CHN458780 CRE458758:CRJ458780 DBA458758:DBF458780 DKW458758:DLB458780 DUS458758:DUX458780 EEO458758:EET458780 EOK458758:EOP458780 EYG458758:EYL458780 FIC458758:FIH458780 FRY458758:FSD458780 GBU458758:GBZ458780 GLQ458758:GLV458780 GVM458758:GVR458780 HFI458758:HFN458780 HPE458758:HPJ458780 HZA458758:HZF458780 IIW458758:IJB458780 ISS458758:ISX458780 JCO458758:JCT458780 JMK458758:JMP458780 JWG458758:JWL458780 KGC458758:KGH458780 KPY458758:KQD458780 KZU458758:KZZ458780 LJQ458758:LJV458780 LTM458758:LTR458780 MDI458758:MDN458780 MNE458758:MNJ458780 MXA458758:MXF458780 NGW458758:NHB458780 NQS458758:NQX458780 OAO458758:OAT458780 OKK458758:OKP458780 OUG458758:OUL458780 PEC458758:PEH458780 PNY458758:POD458780 PXU458758:PXZ458780 QHQ458758:QHV458780 QRM458758:QRR458780 RBI458758:RBN458780 RLE458758:RLJ458780 RVA458758:RVF458780 SEW458758:SFB458780 SOS458758:SOX458780 SYO458758:SYT458780 TIK458758:TIP458780 TSG458758:TSL458780 UCC458758:UCH458780 ULY458758:UMD458780 UVU458758:UVZ458780 VFQ458758:VFV458780 VPM458758:VPR458780 VZI458758:VZN458780 WJE458758:WJJ458780 WTA458758:WTF458780 B524294:G524316 GO524294:GT524316 QK524294:QP524316 AAG524294:AAL524316 AKC524294:AKH524316 ATY524294:AUD524316 BDU524294:BDZ524316 BNQ524294:BNV524316 BXM524294:BXR524316 CHI524294:CHN524316 CRE524294:CRJ524316 DBA524294:DBF524316 DKW524294:DLB524316 DUS524294:DUX524316 EEO524294:EET524316 EOK524294:EOP524316 EYG524294:EYL524316 FIC524294:FIH524316 FRY524294:FSD524316 GBU524294:GBZ524316 GLQ524294:GLV524316 GVM524294:GVR524316 HFI524294:HFN524316 HPE524294:HPJ524316 HZA524294:HZF524316 IIW524294:IJB524316 ISS524294:ISX524316 JCO524294:JCT524316 JMK524294:JMP524316 JWG524294:JWL524316 KGC524294:KGH524316 KPY524294:KQD524316 KZU524294:KZZ524316 LJQ524294:LJV524316 LTM524294:LTR524316 MDI524294:MDN524316 MNE524294:MNJ524316 MXA524294:MXF524316 NGW524294:NHB524316 NQS524294:NQX524316 OAO524294:OAT524316 OKK524294:OKP524316 OUG524294:OUL524316 PEC524294:PEH524316 PNY524294:POD524316 PXU524294:PXZ524316 QHQ524294:QHV524316 QRM524294:QRR524316 RBI524294:RBN524316 RLE524294:RLJ524316 RVA524294:RVF524316 SEW524294:SFB524316 SOS524294:SOX524316 SYO524294:SYT524316 TIK524294:TIP524316 TSG524294:TSL524316 UCC524294:UCH524316 ULY524294:UMD524316 UVU524294:UVZ524316 VFQ524294:VFV524316 VPM524294:VPR524316 VZI524294:VZN524316 WJE524294:WJJ524316 WTA524294:WTF524316 B589830:G589852 GO589830:GT589852 QK589830:QP589852 AAG589830:AAL589852 AKC589830:AKH589852 ATY589830:AUD589852 BDU589830:BDZ589852 BNQ589830:BNV589852 BXM589830:BXR589852 CHI589830:CHN589852 CRE589830:CRJ589852 DBA589830:DBF589852 DKW589830:DLB589852 DUS589830:DUX589852 EEO589830:EET589852 EOK589830:EOP589852 EYG589830:EYL589852 FIC589830:FIH589852 FRY589830:FSD589852 GBU589830:GBZ589852 GLQ589830:GLV589852 GVM589830:GVR589852 HFI589830:HFN589852 HPE589830:HPJ589852 HZA589830:HZF589852 IIW589830:IJB589852 ISS589830:ISX589852 JCO589830:JCT589852 JMK589830:JMP589852 JWG589830:JWL589852 KGC589830:KGH589852 KPY589830:KQD589852 KZU589830:KZZ589852 LJQ589830:LJV589852 LTM589830:LTR589852 MDI589830:MDN589852 MNE589830:MNJ589852 MXA589830:MXF589852 NGW589830:NHB589852 NQS589830:NQX589852 OAO589830:OAT589852 OKK589830:OKP589852 OUG589830:OUL589852 PEC589830:PEH589852 PNY589830:POD589852 PXU589830:PXZ589852 QHQ589830:QHV589852 QRM589830:QRR589852 RBI589830:RBN589852 RLE589830:RLJ589852 RVA589830:RVF589852 SEW589830:SFB589852 SOS589830:SOX589852 SYO589830:SYT589852 TIK589830:TIP589852 TSG589830:TSL589852 UCC589830:UCH589852 ULY589830:UMD589852 UVU589830:UVZ589852 VFQ589830:VFV589852 VPM589830:VPR589852 VZI589830:VZN589852 WJE589830:WJJ589852 WTA589830:WTF589852 B655366:G655388 GO655366:GT655388 QK655366:QP655388 AAG655366:AAL655388 AKC655366:AKH655388 ATY655366:AUD655388 BDU655366:BDZ655388 BNQ655366:BNV655388 BXM655366:BXR655388 CHI655366:CHN655388 CRE655366:CRJ655388 DBA655366:DBF655388 DKW655366:DLB655388 DUS655366:DUX655388 EEO655366:EET655388 EOK655366:EOP655388 EYG655366:EYL655388 FIC655366:FIH655388 FRY655366:FSD655388 GBU655366:GBZ655388 GLQ655366:GLV655388 GVM655366:GVR655388 HFI655366:HFN655388 HPE655366:HPJ655388 HZA655366:HZF655388 IIW655366:IJB655388 ISS655366:ISX655388 JCO655366:JCT655388 JMK655366:JMP655388 JWG655366:JWL655388 KGC655366:KGH655388 KPY655366:KQD655388 KZU655366:KZZ655388 LJQ655366:LJV655388 LTM655366:LTR655388 MDI655366:MDN655388 MNE655366:MNJ655388 MXA655366:MXF655388 NGW655366:NHB655388 NQS655366:NQX655388 OAO655366:OAT655388 OKK655366:OKP655388 OUG655366:OUL655388 PEC655366:PEH655388 PNY655366:POD655388 PXU655366:PXZ655388 QHQ655366:QHV655388 QRM655366:QRR655388 RBI655366:RBN655388 RLE655366:RLJ655388 RVA655366:RVF655388 SEW655366:SFB655388 SOS655366:SOX655388 SYO655366:SYT655388 TIK655366:TIP655388 TSG655366:TSL655388 UCC655366:UCH655388 ULY655366:UMD655388 UVU655366:UVZ655388 VFQ655366:VFV655388 VPM655366:VPR655388 VZI655366:VZN655388 WJE655366:WJJ655388 WTA655366:WTF655388 B720902:G720924 GO720902:GT720924 QK720902:QP720924 AAG720902:AAL720924 AKC720902:AKH720924 ATY720902:AUD720924 BDU720902:BDZ720924 BNQ720902:BNV720924 BXM720902:BXR720924 CHI720902:CHN720924 CRE720902:CRJ720924 DBA720902:DBF720924 DKW720902:DLB720924 DUS720902:DUX720924 EEO720902:EET720924 EOK720902:EOP720924 EYG720902:EYL720924 FIC720902:FIH720924 FRY720902:FSD720924 GBU720902:GBZ720924 GLQ720902:GLV720924 GVM720902:GVR720924 HFI720902:HFN720924 HPE720902:HPJ720924 HZA720902:HZF720924 IIW720902:IJB720924 ISS720902:ISX720924 JCO720902:JCT720924 JMK720902:JMP720924 JWG720902:JWL720924 KGC720902:KGH720924 KPY720902:KQD720924 KZU720902:KZZ720924 LJQ720902:LJV720924 LTM720902:LTR720924 MDI720902:MDN720924 MNE720902:MNJ720924 MXA720902:MXF720924 NGW720902:NHB720924 NQS720902:NQX720924 OAO720902:OAT720924 OKK720902:OKP720924 OUG720902:OUL720924 PEC720902:PEH720924 PNY720902:POD720924 PXU720902:PXZ720924 QHQ720902:QHV720924 QRM720902:QRR720924 RBI720902:RBN720924 RLE720902:RLJ720924 RVA720902:RVF720924 SEW720902:SFB720924 SOS720902:SOX720924 SYO720902:SYT720924 TIK720902:TIP720924 TSG720902:TSL720924 UCC720902:UCH720924 ULY720902:UMD720924 UVU720902:UVZ720924 VFQ720902:VFV720924 VPM720902:VPR720924 VZI720902:VZN720924 WJE720902:WJJ720924 WTA720902:WTF720924 B786438:G786460 GO786438:GT786460 QK786438:QP786460 AAG786438:AAL786460 AKC786438:AKH786460 ATY786438:AUD786460 BDU786438:BDZ786460 BNQ786438:BNV786460 BXM786438:BXR786460 CHI786438:CHN786460 CRE786438:CRJ786460 DBA786438:DBF786460 DKW786438:DLB786460 DUS786438:DUX786460 EEO786438:EET786460 EOK786438:EOP786460 EYG786438:EYL786460 FIC786438:FIH786460 FRY786438:FSD786460 GBU786438:GBZ786460 GLQ786438:GLV786460 GVM786438:GVR786460 HFI786438:HFN786460 HPE786438:HPJ786460 HZA786438:HZF786460 IIW786438:IJB786460 ISS786438:ISX786460 JCO786438:JCT786460 JMK786438:JMP786460 JWG786438:JWL786460 KGC786438:KGH786460 KPY786438:KQD786460 KZU786438:KZZ786460 LJQ786438:LJV786460 LTM786438:LTR786460 MDI786438:MDN786460 MNE786438:MNJ786460 MXA786438:MXF786460 NGW786438:NHB786460 NQS786438:NQX786460 OAO786438:OAT786460 OKK786438:OKP786460 OUG786438:OUL786460 PEC786438:PEH786460 PNY786438:POD786460 PXU786438:PXZ786460 QHQ786438:QHV786460 QRM786438:QRR786460 RBI786438:RBN786460 RLE786438:RLJ786460 RVA786438:RVF786460 SEW786438:SFB786460 SOS786438:SOX786460 SYO786438:SYT786460 TIK786438:TIP786460 TSG786438:TSL786460 UCC786438:UCH786460 ULY786438:UMD786460 UVU786438:UVZ786460 VFQ786438:VFV786460 VPM786438:VPR786460 VZI786438:VZN786460 WJE786438:WJJ786460 WTA786438:WTF786460 B851974:G851996 GO851974:GT851996 QK851974:QP851996 AAG851974:AAL851996 AKC851974:AKH851996 ATY851974:AUD851996 BDU851974:BDZ851996 BNQ851974:BNV851996 BXM851974:BXR851996 CHI851974:CHN851996 CRE851974:CRJ851996 DBA851974:DBF851996 DKW851974:DLB851996 DUS851974:DUX851996 EEO851974:EET851996 EOK851974:EOP851996 EYG851974:EYL851996 FIC851974:FIH851996 FRY851974:FSD851996 GBU851974:GBZ851996 GLQ851974:GLV851996 GVM851974:GVR851996 HFI851974:HFN851996 HPE851974:HPJ851996 HZA851974:HZF851996 IIW851974:IJB851996 ISS851974:ISX851996 JCO851974:JCT851996 JMK851974:JMP851996 JWG851974:JWL851996 KGC851974:KGH851996 KPY851974:KQD851996 KZU851974:KZZ851996 LJQ851974:LJV851996 LTM851974:LTR851996 MDI851974:MDN851996 MNE851974:MNJ851996 MXA851974:MXF851996 NGW851974:NHB851996 NQS851974:NQX851996 OAO851974:OAT851996 OKK851974:OKP851996 OUG851974:OUL851996 PEC851974:PEH851996 PNY851974:POD851996 PXU851974:PXZ851996 QHQ851974:QHV851996 QRM851974:QRR851996 RBI851974:RBN851996 RLE851974:RLJ851996 RVA851974:RVF851996 SEW851974:SFB851996 SOS851974:SOX851996 SYO851974:SYT851996 TIK851974:TIP851996 TSG851974:TSL851996 UCC851974:UCH851996 ULY851974:UMD851996 UVU851974:UVZ851996 VFQ851974:VFV851996 VPM851974:VPR851996 VZI851974:VZN851996 WJE851974:WJJ851996 WTA851974:WTF851996 B917510:G917532 GO917510:GT917532 QK917510:QP917532 AAG917510:AAL917532 AKC917510:AKH917532 ATY917510:AUD917532 BDU917510:BDZ917532 BNQ917510:BNV917532 BXM917510:BXR917532 CHI917510:CHN917532 CRE917510:CRJ917532 DBA917510:DBF917532 DKW917510:DLB917532 DUS917510:DUX917532 EEO917510:EET917532 EOK917510:EOP917532 EYG917510:EYL917532 FIC917510:FIH917532 FRY917510:FSD917532 GBU917510:GBZ917532 GLQ917510:GLV917532 GVM917510:GVR917532 HFI917510:HFN917532 HPE917510:HPJ917532 HZA917510:HZF917532 IIW917510:IJB917532 ISS917510:ISX917532 JCO917510:JCT917532 JMK917510:JMP917532 JWG917510:JWL917532 KGC917510:KGH917532 KPY917510:KQD917532 KZU917510:KZZ917532 LJQ917510:LJV917532 LTM917510:LTR917532 MDI917510:MDN917532 MNE917510:MNJ917532 MXA917510:MXF917532 NGW917510:NHB917532 NQS917510:NQX917532 OAO917510:OAT917532 OKK917510:OKP917532 OUG917510:OUL917532 PEC917510:PEH917532 PNY917510:POD917532 PXU917510:PXZ917532 QHQ917510:QHV917532 QRM917510:QRR917532 RBI917510:RBN917532 RLE917510:RLJ917532 RVA917510:RVF917532 SEW917510:SFB917532 SOS917510:SOX917532 SYO917510:SYT917532 TIK917510:TIP917532 TSG917510:TSL917532 UCC917510:UCH917532 ULY917510:UMD917532 UVU917510:UVZ917532 VFQ917510:VFV917532 VPM917510:VPR917532 VZI917510:VZN917532 WJE917510:WJJ917532 WTA917510:WTF917532 B983046:G983068 GO983046:GT983068 QK983046:QP983068 AAG983046:AAL983068 AKC983046:AKH983068 ATY983046:AUD983068 BDU983046:BDZ983068 BNQ983046:BNV983068 BXM983046:BXR983068 CHI983046:CHN983068 CRE983046:CRJ983068 DBA983046:DBF983068 DKW983046:DLB983068 DUS983046:DUX983068 EEO983046:EET983068 EOK983046:EOP983068 EYG983046:EYL983068 FIC983046:FIH983068 FRY983046:FSD983068 GBU983046:GBZ983068 GLQ983046:GLV983068 GVM983046:GVR983068 HFI983046:HFN983068 HPE983046:HPJ983068 HZA983046:HZF983068 IIW983046:IJB983068 ISS983046:ISX983068 JCO983046:JCT983068 JMK983046:JMP983068 JWG983046:JWL983068 KGC983046:KGH983068 KPY983046:KQD983068 KZU983046:KZZ983068 LJQ983046:LJV983068 LTM983046:LTR983068 MDI983046:MDN983068 MNE983046:MNJ983068 MXA983046:MXF983068 NGW983046:NHB983068 NQS983046:NQX983068 OAO983046:OAT983068 OKK983046:OKP983068 OUG983046:OUL983068 PEC983046:PEH983068 PNY983046:POD983068 PXU983046:PXZ983068 QHQ983046:QHV983068 QRM983046:QRR983068 RBI983046:RBN983068 RLE983046:RLJ983068 RVA983046:RVF983068 SEW983046:SFB983068 SOS983046:SOX983068 SYO983046:SYT983068 TIK983046:TIP983068 TSG983046:TSL983068 UCC983046:UCH983068 ULY983046:UMD983068 UVU983046:UVZ983068 VFQ983046:VFV983068 VPM983046:VPR983068 VZI983046:VZN983068 WJE983046:WJJ983068 B6:G28" xr:uid="{00000000-0002-0000-0C00-000000000000}">
      <formula1>-1.79769313486231E+100</formula1>
      <formula2>1.79769313486231E+100</formula2>
    </dataValidation>
    <dataValidation allowBlank="1" showInputMessage="1" showErrorMessage="1" prompt="Año 1 (c)" sqref="B65540:F65541 GO65540:GS65541 QK65540:QO65541 AAG65540:AAK65541 AKC65540:AKG65541 ATY65540:AUC65541 BDU65540:BDY65541 BNQ65540:BNU65541 BXM65540:BXQ65541 CHI65540:CHM65541 CRE65540:CRI65541 DBA65540:DBE65541 DKW65540:DLA65541 DUS65540:DUW65541 EEO65540:EES65541 EOK65540:EOO65541 EYG65540:EYK65541 FIC65540:FIG65541 FRY65540:FSC65541 GBU65540:GBY65541 GLQ65540:GLU65541 GVM65540:GVQ65541 HFI65540:HFM65541 HPE65540:HPI65541 HZA65540:HZE65541 IIW65540:IJA65541 ISS65540:ISW65541 JCO65540:JCS65541 JMK65540:JMO65541 JWG65540:JWK65541 KGC65540:KGG65541 KPY65540:KQC65541 KZU65540:KZY65541 LJQ65540:LJU65541 LTM65540:LTQ65541 MDI65540:MDM65541 MNE65540:MNI65541 MXA65540:MXE65541 NGW65540:NHA65541 NQS65540:NQW65541 OAO65540:OAS65541 OKK65540:OKO65541 OUG65540:OUK65541 PEC65540:PEG65541 PNY65540:POC65541 PXU65540:PXY65541 QHQ65540:QHU65541 QRM65540:QRQ65541 RBI65540:RBM65541 RLE65540:RLI65541 RVA65540:RVE65541 SEW65540:SFA65541 SOS65540:SOW65541 SYO65540:SYS65541 TIK65540:TIO65541 TSG65540:TSK65541 UCC65540:UCG65541 ULY65540:UMC65541 UVU65540:UVY65541 VFQ65540:VFU65541 VPM65540:VPQ65541 VZI65540:VZM65541 WJE65540:WJI65541 WTA65540:WTE65541 B131076:F131077 GO131076:GS131077 QK131076:QO131077 AAG131076:AAK131077 AKC131076:AKG131077 ATY131076:AUC131077 BDU131076:BDY131077 BNQ131076:BNU131077 BXM131076:BXQ131077 CHI131076:CHM131077 CRE131076:CRI131077 DBA131076:DBE131077 DKW131076:DLA131077 DUS131076:DUW131077 EEO131076:EES131077 EOK131076:EOO131077 EYG131076:EYK131077 FIC131076:FIG131077 FRY131076:FSC131077 GBU131076:GBY131077 GLQ131076:GLU131077 GVM131076:GVQ131077 HFI131076:HFM131077 HPE131076:HPI131077 HZA131076:HZE131077 IIW131076:IJA131077 ISS131076:ISW131077 JCO131076:JCS131077 JMK131076:JMO131077 JWG131076:JWK131077 KGC131076:KGG131077 KPY131076:KQC131077 KZU131076:KZY131077 LJQ131076:LJU131077 LTM131076:LTQ131077 MDI131076:MDM131077 MNE131076:MNI131077 MXA131076:MXE131077 NGW131076:NHA131077 NQS131076:NQW131077 OAO131076:OAS131077 OKK131076:OKO131077 OUG131076:OUK131077 PEC131076:PEG131077 PNY131076:POC131077 PXU131076:PXY131077 QHQ131076:QHU131077 QRM131076:QRQ131077 RBI131076:RBM131077 RLE131076:RLI131077 RVA131076:RVE131077 SEW131076:SFA131077 SOS131076:SOW131077 SYO131076:SYS131077 TIK131076:TIO131077 TSG131076:TSK131077 UCC131076:UCG131077 ULY131076:UMC131077 UVU131076:UVY131077 VFQ131076:VFU131077 VPM131076:VPQ131077 VZI131076:VZM131077 WJE131076:WJI131077 WTA131076:WTE131077 B196612:F196613 GO196612:GS196613 QK196612:QO196613 AAG196612:AAK196613 AKC196612:AKG196613 ATY196612:AUC196613 BDU196612:BDY196613 BNQ196612:BNU196613 BXM196612:BXQ196613 CHI196612:CHM196613 CRE196612:CRI196613 DBA196612:DBE196613 DKW196612:DLA196613 DUS196612:DUW196613 EEO196612:EES196613 EOK196612:EOO196613 EYG196612:EYK196613 FIC196612:FIG196613 FRY196612:FSC196613 GBU196612:GBY196613 GLQ196612:GLU196613 GVM196612:GVQ196613 HFI196612:HFM196613 HPE196612:HPI196613 HZA196612:HZE196613 IIW196612:IJA196613 ISS196612:ISW196613 JCO196612:JCS196613 JMK196612:JMO196613 JWG196612:JWK196613 KGC196612:KGG196613 KPY196612:KQC196613 KZU196612:KZY196613 LJQ196612:LJU196613 LTM196612:LTQ196613 MDI196612:MDM196613 MNE196612:MNI196613 MXA196612:MXE196613 NGW196612:NHA196613 NQS196612:NQW196613 OAO196612:OAS196613 OKK196612:OKO196613 OUG196612:OUK196613 PEC196612:PEG196613 PNY196612:POC196613 PXU196612:PXY196613 QHQ196612:QHU196613 QRM196612:QRQ196613 RBI196612:RBM196613 RLE196612:RLI196613 RVA196612:RVE196613 SEW196612:SFA196613 SOS196612:SOW196613 SYO196612:SYS196613 TIK196612:TIO196613 TSG196612:TSK196613 UCC196612:UCG196613 ULY196612:UMC196613 UVU196612:UVY196613 VFQ196612:VFU196613 VPM196612:VPQ196613 VZI196612:VZM196613 WJE196612:WJI196613 WTA196612:WTE196613 B262148:F262149 GO262148:GS262149 QK262148:QO262149 AAG262148:AAK262149 AKC262148:AKG262149 ATY262148:AUC262149 BDU262148:BDY262149 BNQ262148:BNU262149 BXM262148:BXQ262149 CHI262148:CHM262149 CRE262148:CRI262149 DBA262148:DBE262149 DKW262148:DLA262149 DUS262148:DUW262149 EEO262148:EES262149 EOK262148:EOO262149 EYG262148:EYK262149 FIC262148:FIG262149 FRY262148:FSC262149 GBU262148:GBY262149 GLQ262148:GLU262149 GVM262148:GVQ262149 HFI262148:HFM262149 HPE262148:HPI262149 HZA262148:HZE262149 IIW262148:IJA262149 ISS262148:ISW262149 JCO262148:JCS262149 JMK262148:JMO262149 JWG262148:JWK262149 KGC262148:KGG262149 KPY262148:KQC262149 KZU262148:KZY262149 LJQ262148:LJU262149 LTM262148:LTQ262149 MDI262148:MDM262149 MNE262148:MNI262149 MXA262148:MXE262149 NGW262148:NHA262149 NQS262148:NQW262149 OAO262148:OAS262149 OKK262148:OKO262149 OUG262148:OUK262149 PEC262148:PEG262149 PNY262148:POC262149 PXU262148:PXY262149 QHQ262148:QHU262149 QRM262148:QRQ262149 RBI262148:RBM262149 RLE262148:RLI262149 RVA262148:RVE262149 SEW262148:SFA262149 SOS262148:SOW262149 SYO262148:SYS262149 TIK262148:TIO262149 TSG262148:TSK262149 UCC262148:UCG262149 ULY262148:UMC262149 UVU262148:UVY262149 VFQ262148:VFU262149 VPM262148:VPQ262149 VZI262148:VZM262149 WJE262148:WJI262149 WTA262148:WTE262149 B327684:F327685 GO327684:GS327685 QK327684:QO327685 AAG327684:AAK327685 AKC327684:AKG327685 ATY327684:AUC327685 BDU327684:BDY327685 BNQ327684:BNU327685 BXM327684:BXQ327685 CHI327684:CHM327685 CRE327684:CRI327685 DBA327684:DBE327685 DKW327684:DLA327685 DUS327684:DUW327685 EEO327684:EES327685 EOK327684:EOO327685 EYG327684:EYK327685 FIC327684:FIG327685 FRY327684:FSC327685 GBU327684:GBY327685 GLQ327684:GLU327685 GVM327684:GVQ327685 HFI327684:HFM327685 HPE327684:HPI327685 HZA327684:HZE327685 IIW327684:IJA327685 ISS327684:ISW327685 JCO327684:JCS327685 JMK327684:JMO327685 JWG327684:JWK327685 KGC327684:KGG327685 KPY327684:KQC327685 KZU327684:KZY327685 LJQ327684:LJU327685 LTM327684:LTQ327685 MDI327684:MDM327685 MNE327684:MNI327685 MXA327684:MXE327685 NGW327684:NHA327685 NQS327684:NQW327685 OAO327684:OAS327685 OKK327684:OKO327685 OUG327684:OUK327685 PEC327684:PEG327685 PNY327684:POC327685 PXU327684:PXY327685 QHQ327684:QHU327685 QRM327684:QRQ327685 RBI327684:RBM327685 RLE327684:RLI327685 RVA327684:RVE327685 SEW327684:SFA327685 SOS327684:SOW327685 SYO327684:SYS327685 TIK327684:TIO327685 TSG327684:TSK327685 UCC327684:UCG327685 ULY327684:UMC327685 UVU327684:UVY327685 VFQ327684:VFU327685 VPM327684:VPQ327685 VZI327684:VZM327685 WJE327684:WJI327685 WTA327684:WTE327685 B393220:F393221 GO393220:GS393221 QK393220:QO393221 AAG393220:AAK393221 AKC393220:AKG393221 ATY393220:AUC393221 BDU393220:BDY393221 BNQ393220:BNU393221 BXM393220:BXQ393221 CHI393220:CHM393221 CRE393220:CRI393221 DBA393220:DBE393221 DKW393220:DLA393221 DUS393220:DUW393221 EEO393220:EES393221 EOK393220:EOO393221 EYG393220:EYK393221 FIC393220:FIG393221 FRY393220:FSC393221 GBU393220:GBY393221 GLQ393220:GLU393221 GVM393220:GVQ393221 HFI393220:HFM393221 HPE393220:HPI393221 HZA393220:HZE393221 IIW393220:IJA393221 ISS393220:ISW393221 JCO393220:JCS393221 JMK393220:JMO393221 JWG393220:JWK393221 KGC393220:KGG393221 KPY393220:KQC393221 KZU393220:KZY393221 LJQ393220:LJU393221 LTM393220:LTQ393221 MDI393220:MDM393221 MNE393220:MNI393221 MXA393220:MXE393221 NGW393220:NHA393221 NQS393220:NQW393221 OAO393220:OAS393221 OKK393220:OKO393221 OUG393220:OUK393221 PEC393220:PEG393221 PNY393220:POC393221 PXU393220:PXY393221 QHQ393220:QHU393221 QRM393220:QRQ393221 RBI393220:RBM393221 RLE393220:RLI393221 RVA393220:RVE393221 SEW393220:SFA393221 SOS393220:SOW393221 SYO393220:SYS393221 TIK393220:TIO393221 TSG393220:TSK393221 UCC393220:UCG393221 ULY393220:UMC393221 UVU393220:UVY393221 VFQ393220:VFU393221 VPM393220:VPQ393221 VZI393220:VZM393221 WJE393220:WJI393221 WTA393220:WTE393221 B458756:F458757 GO458756:GS458757 QK458756:QO458757 AAG458756:AAK458757 AKC458756:AKG458757 ATY458756:AUC458757 BDU458756:BDY458757 BNQ458756:BNU458757 BXM458756:BXQ458757 CHI458756:CHM458757 CRE458756:CRI458757 DBA458756:DBE458757 DKW458756:DLA458757 DUS458756:DUW458757 EEO458756:EES458757 EOK458756:EOO458757 EYG458756:EYK458757 FIC458756:FIG458757 FRY458756:FSC458757 GBU458756:GBY458757 GLQ458756:GLU458757 GVM458756:GVQ458757 HFI458756:HFM458757 HPE458756:HPI458757 HZA458756:HZE458757 IIW458756:IJA458757 ISS458756:ISW458757 JCO458756:JCS458757 JMK458756:JMO458757 JWG458756:JWK458757 KGC458756:KGG458757 KPY458756:KQC458757 KZU458756:KZY458757 LJQ458756:LJU458757 LTM458756:LTQ458757 MDI458756:MDM458757 MNE458756:MNI458757 MXA458756:MXE458757 NGW458756:NHA458757 NQS458756:NQW458757 OAO458756:OAS458757 OKK458756:OKO458757 OUG458756:OUK458757 PEC458756:PEG458757 PNY458756:POC458757 PXU458756:PXY458757 QHQ458756:QHU458757 QRM458756:QRQ458757 RBI458756:RBM458757 RLE458756:RLI458757 RVA458756:RVE458757 SEW458756:SFA458757 SOS458756:SOW458757 SYO458756:SYS458757 TIK458756:TIO458757 TSG458756:TSK458757 UCC458756:UCG458757 ULY458756:UMC458757 UVU458756:UVY458757 VFQ458756:VFU458757 VPM458756:VPQ458757 VZI458756:VZM458757 WJE458756:WJI458757 WTA458756:WTE458757 B524292:F524293 GO524292:GS524293 QK524292:QO524293 AAG524292:AAK524293 AKC524292:AKG524293 ATY524292:AUC524293 BDU524292:BDY524293 BNQ524292:BNU524293 BXM524292:BXQ524293 CHI524292:CHM524293 CRE524292:CRI524293 DBA524292:DBE524293 DKW524292:DLA524293 DUS524292:DUW524293 EEO524292:EES524293 EOK524292:EOO524293 EYG524292:EYK524293 FIC524292:FIG524293 FRY524292:FSC524293 GBU524292:GBY524293 GLQ524292:GLU524293 GVM524292:GVQ524293 HFI524292:HFM524293 HPE524292:HPI524293 HZA524292:HZE524293 IIW524292:IJA524293 ISS524292:ISW524293 JCO524292:JCS524293 JMK524292:JMO524293 JWG524292:JWK524293 KGC524292:KGG524293 KPY524292:KQC524293 KZU524292:KZY524293 LJQ524292:LJU524293 LTM524292:LTQ524293 MDI524292:MDM524293 MNE524292:MNI524293 MXA524292:MXE524293 NGW524292:NHA524293 NQS524292:NQW524293 OAO524292:OAS524293 OKK524292:OKO524293 OUG524292:OUK524293 PEC524292:PEG524293 PNY524292:POC524293 PXU524292:PXY524293 QHQ524292:QHU524293 QRM524292:QRQ524293 RBI524292:RBM524293 RLE524292:RLI524293 RVA524292:RVE524293 SEW524292:SFA524293 SOS524292:SOW524293 SYO524292:SYS524293 TIK524292:TIO524293 TSG524292:TSK524293 UCC524292:UCG524293 ULY524292:UMC524293 UVU524292:UVY524293 VFQ524292:VFU524293 VPM524292:VPQ524293 VZI524292:VZM524293 WJE524292:WJI524293 WTA524292:WTE524293 B589828:F589829 GO589828:GS589829 QK589828:QO589829 AAG589828:AAK589829 AKC589828:AKG589829 ATY589828:AUC589829 BDU589828:BDY589829 BNQ589828:BNU589829 BXM589828:BXQ589829 CHI589828:CHM589829 CRE589828:CRI589829 DBA589828:DBE589829 DKW589828:DLA589829 DUS589828:DUW589829 EEO589828:EES589829 EOK589828:EOO589829 EYG589828:EYK589829 FIC589828:FIG589829 FRY589828:FSC589829 GBU589828:GBY589829 GLQ589828:GLU589829 GVM589828:GVQ589829 HFI589828:HFM589829 HPE589828:HPI589829 HZA589828:HZE589829 IIW589828:IJA589829 ISS589828:ISW589829 JCO589828:JCS589829 JMK589828:JMO589829 JWG589828:JWK589829 KGC589828:KGG589829 KPY589828:KQC589829 KZU589828:KZY589829 LJQ589828:LJU589829 LTM589828:LTQ589829 MDI589828:MDM589829 MNE589828:MNI589829 MXA589828:MXE589829 NGW589828:NHA589829 NQS589828:NQW589829 OAO589828:OAS589829 OKK589828:OKO589829 OUG589828:OUK589829 PEC589828:PEG589829 PNY589828:POC589829 PXU589828:PXY589829 QHQ589828:QHU589829 QRM589828:QRQ589829 RBI589828:RBM589829 RLE589828:RLI589829 RVA589828:RVE589829 SEW589828:SFA589829 SOS589828:SOW589829 SYO589828:SYS589829 TIK589828:TIO589829 TSG589828:TSK589829 UCC589828:UCG589829 ULY589828:UMC589829 UVU589828:UVY589829 VFQ589828:VFU589829 VPM589828:VPQ589829 VZI589828:VZM589829 WJE589828:WJI589829 WTA589828:WTE589829 B655364:F655365 GO655364:GS655365 QK655364:QO655365 AAG655364:AAK655365 AKC655364:AKG655365 ATY655364:AUC655365 BDU655364:BDY655365 BNQ655364:BNU655365 BXM655364:BXQ655365 CHI655364:CHM655365 CRE655364:CRI655365 DBA655364:DBE655365 DKW655364:DLA655365 DUS655364:DUW655365 EEO655364:EES655365 EOK655364:EOO655365 EYG655364:EYK655365 FIC655364:FIG655365 FRY655364:FSC655365 GBU655364:GBY655365 GLQ655364:GLU655365 GVM655364:GVQ655365 HFI655364:HFM655365 HPE655364:HPI655365 HZA655364:HZE655365 IIW655364:IJA655365 ISS655364:ISW655365 JCO655364:JCS655365 JMK655364:JMO655365 JWG655364:JWK655365 KGC655364:KGG655365 KPY655364:KQC655365 KZU655364:KZY655365 LJQ655364:LJU655365 LTM655364:LTQ655365 MDI655364:MDM655365 MNE655364:MNI655365 MXA655364:MXE655365 NGW655364:NHA655365 NQS655364:NQW655365 OAO655364:OAS655365 OKK655364:OKO655365 OUG655364:OUK655365 PEC655364:PEG655365 PNY655364:POC655365 PXU655364:PXY655365 QHQ655364:QHU655365 QRM655364:QRQ655365 RBI655364:RBM655365 RLE655364:RLI655365 RVA655364:RVE655365 SEW655364:SFA655365 SOS655364:SOW655365 SYO655364:SYS655365 TIK655364:TIO655365 TSG655364:TSK655365 UCC655364:UCG655365 ULY655364:UMC655365 UVU655364:UVY655365 VFQ655364:VFU655365 VPM655364:VPQ655365 VZI655364:VZM655365 WJE655364:WJI655365 WTA655364:WTE655365 B720900:F720901 GO720900:GS720901 QK720900:QO720901 AAG720900:AAK720901 AKC720900:AKG720901 ATY720900:AUC720901 BDU720900:BDY720901 BNQ720900:BNU720901 BXM720900:BXQ720901 CHI720900:CHM720901 CRE720900:CRI720901 DBA720900:DBE720901 DKW720900:DLA720901 DUS720900:DUW720901 EEO720900:EES720901 EOK720900:EOO720901 EYG720900:EYK720901 FIC720900:FIG720901 FRY720900:FSC720901 GBU720900:GBY720901 GLQ720900:GLU720901 GVM720900:GVQ720901 HFI720900:HFM720901 HPE720900:HPI720901 HZA720900:HZE720901 IIW720900:IJA720901 ISS720900:ISW720901 JCO720900:JCS720901 JMK720900:JMO720901 JWG720900:JWK720901 KGC720900:KGG720901 KPY720900:KQC720901 KZU720900:KZY720901 LJQ720900:LJU720901 LTM720900:LTQ720901 MDI720900:MDM720901 MNE720900:MNI720901 MXA720900:MXE720901 NGW720900:NHA720901 NQS720900:NQW720901 OAO720900:OAS720901 OKK720900:OKO720901 OUG720900:OUK720901 PEC720900:PEG720901 PNY720900:POC720901 PXU720900:PXY720901 QHQ720900:QHU720901 QRM720900:QRQ720901 RBI720900:RBM720901 RLE720900:RLI720901 RVA720900:RVE720901 SEW720900:SFA720901 SOS720900:SOW720901 SYO720900:SYS720901 TIK720900:TIO720901 TSG720900:TSK720901 UCC720900:UCG720901 ULY720900:UMC720901 UVU720900:UVY720901 VFQ720900:VFU720901 VPM720900:VPQ720901 VZI720900:VZM720901 WJE720900:WJI720901 WTA720900:WTE720901 B786436:F786437 GO786436:GS786437 QK786436:QO786437 AAG786436:AAK786437 AKC786436:AKG786437 ATY786436:AUC786437 BDU786436:BDY786437 BNQ786436:BNU786437 BXM786436:BXQ786437 CHI786436:CHM786437 CRE786436:CRI786437 DBA786436:DBE786437 DKW786436:DLA786437 DUS786436:DUW786437 EEO786436:EES786437 EOK786436:EOO786437 EYG786436:EYK786437 FIC786436:FIG786437 FRY786436:FSC786437 GBU786436:GBY786437 GLQ786436:GLU786437 GVM786436:GVQ786437 HFI786436:HFM786437 HPE786436:HPI786437 HZA786436:HZE786437 IIW786436:IJA786437 ISS786436:ISW786437 JCO786436:JCS786437 JMK786436:JMO786437 JWG786436:JWK786437 KGC786436:KGG786437 KPY786436:KQC786437 KZU786436:KZY786437 LJQ786436:LJU786437 LTM786436:LTQ786437 MDI786436:MDM786437 MNE786436:MNI786437 MXA786436:MXE786437 NGW786436:NHA786437 NQS786436:NQW786437 OAO786436:OAS786437 OKK786436:OKO786437 OUG786436:OUK786437 PEC786436:PEG786437 PNY786436:POC786437 PXU786436:PXY786437 QHQ786436:QHU786437 QRM786436:QRQ786437 RBI786436:RBM786437 RLE786436:RLI786437 RVA786436:RVE786437 SEW786436:SFA786437 SOS786436:SOW786437 SYO786436:SYS786437 TIK786436:TIO786437 TSG786436:TSK786437 UCC786436:UCG786437 ULY786436:UMC786437 UVU786436:UVY786437 VFQ786436:VFU786437 VPM786436:VPQ786437 VZI786436:VZM786437 WJE786436:WJI786437 WTA786436:WTE786437 B851972:F851973 GO851972:GS851973 QK851972:QO851973 AAG851972:AAK851973 AKC851972:AKG851973 ATY851972:AUC851973 BDU851972:BDY851973 BNQ851972:BNU851973 BXM851972:BXQ851973 CHI851972:CHM851973 CRE851972:CRI851973 DBA851972:DBE851973 DKW851972:DLA851973 DUS851972:DUW851973 EEO851972:EES851973 EOK851972:EOO851973 EYG851972:EYK851973 FIC851972:FIG851973 FRY851972:FSC851973 GBU851972:GBY851973 GLQ851972:GLU851973 GVM851972:GVQ851973 HFI851972:HFM851973 HPE851972:HPI851973 HZA851972:HZE851973 IIW851972:IJA851973 ISS851972:ISW851973 JCO851972:JCS851973 JMK851972:JMO851973 JWG851972:JWK851973 KGC851972:KGG851973 KPY851972:KQC851973 KZU851972:KZY851973 LJQ851972:LJU851973 LTM851972:LTQ851973 MDI851972:MDM851973 MNE851972:MNI851973 MXA851972:MXE851973 NGW851972:NHA851973 NQS851972:NQW851973 OAO851972:OAS851973 OKK851972:OKO851973 OUG851972:OUK851973 PEC851972:PEG851973 PNY851972:POC851973 PXU851972:PXY851973 QHQ851972:QHU851973 QRM851972:QRQ851973 RBI851972:RBM851973 RLE851972:RLI851973 RVA851972:RVE851973 SEW851972:SFA851973 SOS851972:SOW851973 SYO851972:SYS851973 TIK851972:TIO851973 TSG851972:TSK851973 UCC851972:UCG851973 ULY851972:UMC851973 UVU851972:UVY851973 VFQ851972:VFU851973 VPM851972:VPQ851973 VZI851972:VZM851973 WJE851972:WJI851973 WTA851972:WTE851973 B917508:F917509 GO917508:GS917509 QK917508:QO917509 AAG917508:AAK917509 AKC917508:AKG917509 ATY917508:AUC917509 BDU917508:BDY917509 BNQ917508:BNU917509 BXM917508:BXQ917509 CHI917508:CHM917509 CRE917508:CRI917509 DBA917508:DBE917509 DKW917508:DLA917509 DUS917508:DUW917509 EEO917508:EES917509 EOK917508:EOO917509 EYG917508:EYK917509 FIC917508:FIG917509 FRY917508:FSC917509 GBU917508:GBY917509 GLQ917508:GLU917509 GVM917508:GVQ917509 HFI917508:HFM917509 HPE917508:HPI917509 HZA917508:HZE917509 IIW917508:IJA917509 ISS917508:ISW917509 JCO917508:JCS917509 JMK917508:JMO917509 JWG917508:JWK917509 KGC917508:KGG917509 KPY917508:KQC917509 KZU917508:KZY917509 LJQ917508:LJU917509 LTM917508:LTQ917509 MDI917508:MDM917509 MNE917508:MNI917509 MXA917508:MXE917509 NGW917508:NHA917509 NQS917508:NQW917509 OAO917508:OAS917509 OKK917508:OKO917509 OUG917508:OUK917509 PEC917508:PEG917509 PNY917508:POC917509 PXU917508:PXY917509 QHQ917508:QHU917509 QRM917508:QRQ917509 RBI917508:RBM917509 RLE917508:RLI917509 RVA917508:RVE917509 SEW917508:SFA917509 SOS917508:SOW917509 SYO917508:SYS917509 TIK917508:TIO917509 TSG917508:TSK917509 UCC917508:UCG917509 ULY917508:UMC917509 UVU917508:UVY917509 VFQ917508:VFU917509 VPM917508:VPQ917509 VZI917508:VZM917509 WJE917508:WJI917509 WTA917508:WTE917509 B983044:F983045 GO983044:GS983045 QK983044:QO983045 AAG983044:AAK983045 AKC983044:AKG983045 ATY983044:AUC983045 BDU983044:BDY983045 BNQ983044:BNU983045 BXM983044:BXQ983045 CHI983044:CHM983045 CRE983044:CRI983045 DBA983044:DBE983045 DKW983044:DLA983045 DUS983044:DUW983045 EEO983044:EES983045 EOK983044:EOO983045 EYG983044:EYK983045 FIC983044:FIG983045 FRY983044:FSC983045 GBU983044:GBY983045 GLQ983044:GLU983045 GVM983044:GVQ983045 HFI983044:HFM983045 HPE983044:HPI983045 HZA983044:HZE983045 IIW983044:IJA983045 ISS983044:ISW983045 JCO983044:JCS983045 JMK983044:JMO983045 JWG983044:JWK983045 KGC983044:KGG983045 KPY983044:KQC983045 KZU983044:KZY983045 LJQ983044:LJU983045 LTM983044:LTQ983045 MDI983044:MDM983045 MNE983044:MNI983045 MXA983044:MXE983045 NGW983044:NHA983045 NQS983044:NQW983045 OAO983044:OAS983045 OKK983044:OKO983045 OUG983044:OUK983045 PEC983044:PEG983045 PNY983044:POC983045 PXU983044:PXY983045 QHQ983044:QHU983045 QRM983044:QRQ983045 RBI983044:RBM983045 RLE983044:RLI983045 RVA983044:RVE983045 SEW983044:SFA983045 SOS983044:SOW983045 SYO983044:SYS983045 TIK983044:TIO983045 TSG983044:TSK983045 UCC983044:UCG983045 ULY983044:UMC983045 UVU983044:UVY983045 VFQ983044:VFU983045 VPM983044:VPQ983045 VZI983044:VZM983045 WJE983044:WJI983045 WTA983044:WTE983045 WTA5:WTE5 WJE5:WJI5 VZI5:VZM5 VPM5:VPQ5 VFQ5:VFU5 UVU5:UVY5 ULY5:UMC5 UCC5:UCG5 TSG5:TSK5 TIK5:TIO5 SYO5:SYS5 SOS5:SOW5 SEW5:SFA5 RVA5:RVE5 RLE5:RLI5 RBI5:RBM5 QRM5:QRQ5 QHQ5:QHU5 PXU5:PXY5 PNY5:POC5 PEC5:PEG5 OUG5:OUK5 OKK5:OKO5 OAO5:OAS5 NQS5:NQW5 NGW5:NHA5 MXA5:MXE5 MNE5:MNI5 MDI5:MDM5 LTM5:LTQ5 LJQ5:LJU5 KZU5:KZY5 KPY5:KQC5 KGC5:KGG5 JWG5:JWK5 JMK5:JMO5 JCO5:JCS5 ISS5:ISW5 IIW5:IJA5 HZA5:HZE5 HPE5:HPI5 HFI5:HFM5 GVM5:GVQ5 GLQ5:GLU5 GBU5:GBY5 FRY5:FSC5 FIC5:FIG5 EYG5:EYK5 EOK5:EOO5 EEO5:EES5 DUS5:DUW5 DKW5:DLA5 DBA5:DBE5 CRE5:CRI5 CHI5:CHM5 BXM5:BXQ5 BNQ5:BNU5 BDU5:BDY5 ATY5:AUC5 AKC5:AKG5 AAG5:AAK5 QK5:QO5 GO5:GS5 B5:F5" xr:uid="{00000000-0002-0000-0C00-000001000000}"/>
  </dataValidations>
  <pageMargins left="0.70866141732283472" right="0" top="0.94488188976377963" bottom="0.74803149606299213" header="0.31496062992125984" footer="0.31496062992125984"/>
  <pageSetup scale="50" orientation="landscape" r:id="rId1"/>
  <ignoredErrors>
    <ignoredError sqref="C6:G6 B16:G17 B27:G29"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7"/>
  <sheetViews>
    <sheetView showGridLines="0" tabSelected="1" zoomScale="71" zoomScaleNormal="65" workbookViewId="0">
      <selection sqref="A1:F67"/>
    </sheetView>
  </sheetViews>
  <sheetFormatPr baseColWidth="10" defaultColWidth="65" defaultRowHeight="20.100000000000001" customHeight="1" x14ac:dyDescent="0.25"/>
  <cols>
    <col min="1" max="1" width="60.5703125" style="54" customWidth="1"/>
    <col min="2" max="2" width="23.5703125" style="54" customWidth="1"/>
    <col min="3" max="3" width="18.42578125" style="54" customWidth="1"/>
    <col min="4" max="4" width="17.42578125" style="54" customWidth="1"/>
    <col min="5" max="5" width="19.7109375" style="54" customWidth="1"/>
    <col min="6" max="6" width="23.140625" style="54" bestFit="1" customWidth="1"/>
    <col min="7" max="211" width="65" style="54"/>
    <col min="212" max="212" width="60.5703125" style="54" customWidth="1"/>
    <col min="213" max="213" width="23.5703125" style="54" customWidth="1"/>
    <col min="214" max="214" width="18.42578125" style="54" customWidth="1"/>
    <col min="215" max="215" width="17.42578125" style="54" customWidth="1"/>
    <col min="216" max="216" width="19.7109375" style="54" customWidth="1"/>
    <col min="217" max="217" width="19.140625" style="54" customWidth="1"/>
    <col min="218" max="218" width="37.28515625" style="54" bestFit="1" customWidth="1"/>
    <col min="219" max="467" width="65" style="54"/>
    <col min="468" max="468" width="60.5703125" style="54" customWidth="1"/>
    <col min="469" max="469" width="23.5703125" style="54" customWidth="1"/>
    <col min="470" max="470" width="18.42578125" style="54" customWidth="1"/>
    <col min="471" max="471" width="17.42578125" style="54" customWidth="1"/>
    <col min="472" max="472" width="19.7109375" style="54" customWidth="1"/>
    <col min="473" max="473" width="19.140625" style="54" customWidth="1"/>
    <col min="474" max="474" width="37.28515625" style="54" bestFit="1" customWidth="1"/>
    <col min="475" max="723" width="65" style="54"/>
    <col min="724" max="724" width="60.5703125" style="54" customWidth="1"/>
    <col min="725" max="725" width="23.5703125" style="54" customWidth="1"/>
    <col min="726" max="726" width="18.42578125" style="54" customWidth="1"/>
    <col min="727" max="727" width="17.42578125" style="54" customWidth="1"/>
    <col min="728" max="728" width="19.7109375" style="54" customWidth="1"/>
    <col min="729" max="729" width="19.140625" style="54" customWidth="1"/>
    <col min="730" max="730" width="37.28515625" style="54" bestFit="1" customWidth="1"/>
    <col min="731" max="979" width="65" style="54"/>
    <col min="980" max="980" width="60.5703125" style="54" customWidth="1"/>
    <col min="981" max="981" width="23.5703125" style="54" customWidth="1"/>
    <col min="982" max="982" width="18.42578125" style="54" customWidth="1"/>
    <col min="983" max="983" width="17.42578125" style="54" customWidth="1"/>
    <col min="984" max="984" width="19.7109375" style="54" customWidth="1"/>
    <col min="985" max="985" width="19.140625" style="54" customWidth="1"/>
    <col min="986" max="986" width="37.28515625" style="54" bestFit="1" customWidth="1"/>
    <col min="987" max="1235" width="65" style="54"/>
    <col min="1236" max="1236" width="60.5703125" style="54" customWidth="1"/>
    <col min="1237" max="1237" width="23.5703125" style="54" customWidth="1"/>
    <col min="1238" max="1238" width="18.42578125" style="54" customWidth="1"/>
    <col min="1239" max="1239" width="17.42578125" style="54" customWidth="1"/>
    <col min="1240" max="1240" width="19.7109375" style="54" customWidth="1"/>
    <col min="1241" max="1241" width="19.140625" style="54" customWidth="1"/>
    <col min="1242" max="1242" width="37.28515625" style="54" bestFit="1" customWidth="1"/>
    <col min="1243" max="1491" width="65" style="54"/>
    <col min="1492" max="1492" width="60.5703125" style="54" customWidth="1"/>
    <col min="1493" max="1493" width="23.5703125" style="54" customWidth="1"/>
    <col min="1494" max="1494" width="18.42578125" style="54" customWidth="1"/>
    <col min="1495" max="1495" width="17.42578125" style="54" customWidth="1"/>
    <col min="1496" max="1496" width="19.7109375" style="54" customWidth="1"/>
    <col min="1497" max="1497" width="19.140625" style="54" customWidth="1"/>
    <col min="1498" max="1498" width="37.28515625" style="54" bestFit="1" customWidth="1"/>
    <col min="1499" max="1747" width="65" style="54"/>
    <col min="1748" max="1748" width="60.5703125" style="54" customWidth="1"/>
    <col min="1749" max="1749" width="23.5703125" style="54" customWidth="1"/>
    <col min="1750" max="1750" width="18.42578125" style="54" customWidth="1"/>
    <col min="1751" max="1751" width="17.42578125" style="54" customWidth="1"/>
    <col min="1752" max="1752" width="19.7109375" style="54" customWidth="1"/>
    <col min="1753" max="1753" width="19.140625" style="54" customWidth="1"/>
    <col min="1754" max="1754" width="37.28515625" style="54" bestFit="1" customWidth="1"/>
    <col min="1755" max="2003" width="65" style="54"/>
    <col min="2004" max="2004" width="60.5703125" style="54" customWidth="1"/>
    <col min="2005" max="2005" width="23.5703125" style="54" customWidth="1"/>
    <col min="2006" max="2006" width="18.42578125" style="54" customWidth="1"/>
    <col min="2007" max="2007" width="17.42578125" style="54" customWidth="1"/>
    <col min="2008" max="2008" width="19.7109375" style="54" customWidth="1"/>
    <col min="2009" max="2009" width="19.140625" style="54" customWidth="1"/>
    <col min="2010" max="2010" width="37.28515625" style="54" bestFit="1" customWidth="1"/>
    <col min="2011" max="2259" width="65" style="54"/>
    <col min="2260" max="2260" width="60.5703125" style="54" customWidth="1"/>
    <col min="2261" max="2261" width="23.5703125" style="54" customWidth="1"/>
    <col min="2262" max="2262" width="18.42578125" style="54" customWidth="1"/>
    <col min="2263" max="2263" width="17.42578125" style="54" customWidth="1"/>
    <col min="2264" max="2264" width="19.7109375" style="54" customWidth="1"/>
    <col min="2265" max="2265" width="19.140625" style="54" customWidth="1"/>
    <col min="2266" max="2266" width="37.28515625" style="54" bestFit="1" customWidth="1"/>
    <col min="2267" max="2515" width="65" style="54"/>
    <col min="2516" max="2516" width="60.5703125" style="54" customWidth="1"/>
    <col min="2517" max="2517" width="23.5703125" style="54" customWidth="1"/>
    <col min="2518" max="2518" width="18.42578125" style="54" customWidth="1"/>
    <col min="2519" max="2519" width="17.42578125" style="54" customWidth="1"/>
    <col min="2520" max="2520" width="19.7109375" style="54" customWidth="1"/>
    <col min="2521" max="2521" width="19.140625" style="54" customWidth="1"/>
    <col min="2522" max="2522" width="37.28515625" style="54" bestFit="1" customWidth="1"/>
    <col min="2523" max="2771" width="65" style="54"/>
    <col min="2772" max="2772" width="60.5703125" style="54" customWidth="1"/>
    <col min="2773" max="2773" width="23.5703125" style="54" customWidth="1"/>
    <col min="2774" max="2774" width="18.42578125" style="54" customWidth="1"/>
    <col min="2775" max="2775" width="17.42578125" style="54" customWidth="1"/>
    <col min="2776" max="2776" width="19.7109375" style="54" customWidth="1"/>
    <col min="2777" max="2777" width="19.140625" style="54" customWidth="1"/>
    <col min="2778" max="2778" width="37.28515625" style="54" bestFit="1" customWidth="1"/>
    <col min="2779" max="3027" width="65" style="54"/>
    <col min="3028" max="3028" width="60.5703125" style="54" customWidth="1"/>
    <col min="3029" max="3029" width="23.5703125" style="54" customWidth="1"/>
    <col min="3030" max="3030" width="18.42578125" style="54" customWidth="1"/>
    <col min="3031" max="3031" width="17.42578125" style="54" customWidth="1"/>
    <col min="3032" max="3032" width="19.7109375" style="54" customWidth="1"/>
    <col min="3033" max="3033" width="19.140625" style="54" customWidth="1"/>
    <col min="3034" max="3034" width="37.28515625" style="54" bestFit="1" customWidth="1"/>
    <col min="3035" max="3283" width="65" style="54"/>
    <col min="3284" max="3284" width="60.5703125" style="54" customWidth="1"/>
    <col min="3285" max="3285" width="23.5703125" style="54" customWidth="1"/>
    <col min="3286" max="3286" width="18.42578125" style="54" customWidth="1"/>
    <col min="3287" max="3287" width="17.42578125" style="54" customWidth="1"/>
    <col min="3288" max="3288" width="19.7109375" style="54" customWidth="1"/>
    <col min="3289" max="3289" width="19.140625" style="54" customWidth="1"/>
    <col min="3290" max="3290" width="37.28515625" style="54" bestFit="1" customWidth="1"/>
    <col min="3291" max="3539" width="65" style="54"/>
    <col min="3540" max="3540" width="60.5703125" style="54" customWidth="1"/>
    <col min="3541" max="3541" width="23.5703125" style="54" customWidth="1"/>
    <col min="3542" max="3542" width="18.42578125" style="54" customWidth="1"/>
    <col min="3543" max="3543" width="17.42578125" style="54" customWidth="1"/>
    <col min="3544" max="3544" width="19.7109375" style="54" customWidth="1"/>
    <col min="3545" max="3545" width="19.140625" style="54" customWidth="1"/>
    <col min="3546" max="3546" width="37.28515625" style="54" bestFit="1" customWidth="1"/>
    <col min="3547" max="3795" width="65" style="54"/>
    <col min="3796" max="3796" width="60.5703125" style="54" customWidth="1"/>
    <col min="3797" max="3797" width="23.5703125" style="54" customWidth="1"/>
    <col min="3798" max="3798" width="18.42578125" style="54" customWidth="1"/>
    <col min="3799" max="3799" width="17.42578125" style="54" customWidth="1"/>
    <col min="3800" max="3800" width="19.7109375" style="54" customWidth="1"/>
    <col min="3801" max="3801" width="19.140625" style="54" customWidth="1"/>
    <col min="3802" max="3802" width="37.28515625" style="54" bestFit="1" customWidth="1"/>
    <col min="3803" max="4051" width="65" style="54"/>
    <col min="4052" max="4052" width="60.5703125" style="54" customWidth="1"/>
    <col min="4053" max="4053" width="23.5703125" style="54" customWidth="1"/>
    <col min="4054" max="4054" width="18.42578125" style="54" customWidth="1"/>
    <col min="4055" max="4055" width="17.42578125" style="54" customWidth="1"/>
    <col min="4056" max="4056" width="19.7109375" style="54" customWidth="1"/>
    <col min="4057" max="4057" width="19.140625" style="54" customWidth="1"/>
    <col min="4058" max="4058" width="37.28515625" style="54" bestFit="1" customWidth="1"/>
    <col min="4059" max="4307" width="65" style="54"/>
    <col min="4308" max="4308" width="60.5703125" style="54" customWidth="1"/>
    <col min="4309" max="4309" width="23.5703125" style="54" customWidth="1"/>
    <col min="4310" max="4310" width="18.42578125" style="54" customWidth="1"/>
    <col min="4311" max="4311" width="17.42578125" style="54" customWidth="1"/>
    <col min="4312" max="4312" width="19.7109375" style="54" customWidth="1"/>
    <col min="4313" max="4313" width="19.140625" style="54" customWidth="1"/>
    <col min="4314" max="4314" width="37.28515625" style="54" bestFit="1" customWidth="1"/>
    <col min="4315" max="4563" width="65" style="54"/>
    <col min="4564" max="4564" width="60.5703125" style="54" customWidth="1"/>
    <col min="4565" max="4565" width="23.5703125" style="54" customWidth="1"/>
    <col min="4566" max="4566" width="18.42578125" style="54" customWidth="1"/>
    <col min="4567" max="4567" width="17.42578125" style="54" customWidth="1"/>
    <col min="4568" max="4568" width="19.7109375" style="54" customWidth="1"/>
    <col min="4569" max="4569" width="19.140625" style="54" customWidth="1"/>
    <col min="4570" max="4570" width="37.28515625" style="54" bestFit="1" customWidth="1"/>
    <col min="4571" max="4819" width="65" style="54"/>
    <col min="4820" max="4820" width="60.5703125" style="54" customWidth="1"/>
    <col min="4821" max="4821" width="23.5703125" style="54" customWidth="1"/>
    <col min="4822" max="4822" width="18.42578125" style="54" customWidth="1"/>
    <col min="4823" max="4823" width="17.42578125" style="54" customWidth="1"/>
    <col min="4824" max="4824" width="19.7109375" style="54" customWidth="1"/>
    <col min="4825" max="4825" width="19.140625" style="54" customWidth="1"/>
    <col min="4826" max="4826" width="37.28515625" style="54" bestFit="1" customWidth="1"/>
    <col min="4827" max="5075" width="65" style="54"/>
    <col min="5076" max="5076" width="60.5703125" style="54" customWidth="1"/>
    <col min="5077" max="5077" width="23.5703125" style="54" customWidth="1"/>
    <col min="5078" max="5078" width="18.42578125" style="54" customWidth="1"/>
    <col min="5079" max="5079" width="17.42578125" style="54" customWidth="1"/>
    <col min="5080" max="5080" width="19.7109375" style="54" customWidth="1"/>
    <col min="5081" max="5081" width="19.140625" style="54" customWidth="1"/>
    <col min="5082" max="5082" width="37.28515625" style="54" bestFit="1" customWidth="1"/>
    <col min="5083" max="5331" width="65" style="54"/>
    <col min="5332" max="5332" width="60.5703125" style="54" customWidth="1"/>
    <col min="5333" max="5333" width="23.5703125" style="54" customWidth="1"/>
    <col min="5334" max="5334" width="18.42578125" style="54" customWidth="1"/>
    <col min="5335" max="5335" width="17.42578125" style="54" customWidth="1"/>
    <col min="5336" max="5336" width="19.7109375" style="54" customWidth="1"/>
    <col min="5337" max="5337" width="19.140625" style="54" customWidth="1"/>
    <col min="5338" max="5338" width="37.28515625" style="54" bestFit="1" customWidth="1"/>
    <col min="5339" max="5587" width="65" style="54"/>
    <col min="5588" max="5588" width="60.5703125" style="54" customWidth="1"/>
    <col min="5589" max="5589" width="23.5703125" style="54" customWidth="1"/>
    <col min="5590" max="5590" width="18.42578125" style="54" customWidth="1"/>
    <col min="5591" max="5591" width="17.42578125" style="54" customWidth="1"/>
    <col min="5592" max="5592" width="19.7109375" style="54" customWidth="1"/>
    <col min="5593" max="5593" width="19.140625" style="54" customWidth="1"/>
    <col min="5594" max="5594" width="37.28515625" style="54" bestFit="1" customWidth="1"/>
    <col min="5595" max="5843" width="65" style="54"/>
    <col min="5844" max="5844" width="60.5703125" style="54" customWidth="1"/>
    <col min="5845" max="5845" width="23.5703125" style="54" customWidth="1"/>
    <col min="5846" max="5846" width="18.42578125" style="54" customWidth="1"/>
    <col min="5847" max="5847" width="17.42578125" style="54" customWidth="1"/>
    <col min="5848" max="5848" width="19.7109375" style="54" customWidth="1"/>
    <col min="5849" max="5849" width="19.140625" style="54" customWidth="1"/>
    <col min="5850" max="5850" width="37.28515625" style="54" bestFit="1" customWidth="1"/>
    <col min="5851" max="6099" width="65" style="54"/>
    <col min="6100" max="6100" width="60.5703125" style="54" customWidth="1"/>
    <col min="6101" max="6101" width="23.5703125" style="54" customWidth="1"/>
    <col min="6102" max="6102" width="18.42578125" style="54" customWidth="1"/>
    <col min="6103" max="6103" width="17.42578125" style="54" customWidth="1"/>
    <col min="6104" max="6104" width="19.7109375" style="54" customWidth="1"/>
    <col min="6105" max="6105" width="19.140625" style="54" customWidth="1"/>
    <col min="6106" max="6106" width="37.28515625" style="54" bestFit="1" customWidth="1"/>
    <col min="6107" max="6355" width="65" style="54"/>
    <col min="6356" max="6356" width="60.5703125" style="54" customWidth="1"/>
    <col min="6357" max="6357" width="23.5703125" style="54" customWidth="1"/>
    <col min="6358" max="6358" width="18.42578125" style="54" customWidth="1"/>
    <col min="6359" max="6359" width="17.42578125" style="54" customWidth="1"/>
    <col min="6360" max="6360" width="19.7109375" style="54" customWidth="1"/>
    <col min="6361" max="6361" width="19.140625" style="54" customWidth="1"/>
    <col min="6362" max="6362" width="37.28515625" style="54" bestFit="1" customWidth="1"/>
    <col min="6363" max="6611" width="65" style="54"/>
    <col min="6612" max="6612" width="60.5703125" style="54" customWidth="1"/>
    <col min="6613" max="6613" width="23.5703125" style="54" customWidth="1"/>
    <col min="6614" max="6614" width="18.42578125" style="54" customWidth="1"/>
    <col min="6615" max="6615" width="17.42578125" style="54" customWidth="1"/>
    <col min="6616" max="6616" width="19.7109375" style="54" customWidth="1"/>
    <col min="6617" max="6617" width="19.140625" style="54" customWidth="1"/>
    <col min="6618" max="6618" width="37.28515625" style="54" bestFit="1" customWidth="1"/>
    <col min="6619" max="6867" width="65" style="54"/>
    <col min="6868" max="6868" width="60.5703125" style="54" customWidth="1"/>
    <col min="6869" max="6869" width="23.5703125" style="54" customWidth="1"/>
    <col min="6870" max="6870" width="18.42578125" style="54" customWidth="1"/>
    <col min="6871" max="6871" width="17.42578125" style="54" customWidth="1"/>
    <col min="6872" max="6872" width="19.7109375" style="54" customWidth="1"/>
    <col min="6873" max="6873" width="19.140625" style="54" customWidth="1"/>
    <col min="6874" max="6874" width="37.28515625" style="54" bestFit="1" customWidth="1"/>
    <col min="6875" max="7123" width="65" style="54"/>
    <col min="7124" max="7124" width="60.5703125" style="54" customWidth="1"/>
    <col min="7125" max="7125" width="23.5703125" style="54" customWidth="1"/>
    <col min="7126" max="7126" width="18.42578125" style="54" customWidth="1"/>
    <col min="7127" max="7127" width="17.42578125" style="54" customWidth="1"/>
    <col min="7128" max="7128" width="19.7109375" style="54" customWidth="1"/>
    <col min="7129" max="7129" width="19.140625" style="54" customWidth="1"/>
    <col min="7130" max="7130" width="37.28515625" style="54" bestFit="1" customWidth="1"/>
    <col min="7131" max="7379" width="65" style="54"/>
    <col min="7380" max="7380" width="60.5703125" style="54" customWidth="1"/>
    <col min="7381" max="7381" width="23.5703125" style="54" customWidth="1"/>
    <col min="7382" max="7382" width="18.42578125" style="54" customWidth="1"/>
    <col min="7383" max="7383" width="17.42578125" style="54" customWidth="1"/>
    <col min="7384" max="7384" width="19.7109375" style="54" customWidth="1"/>
    <col min="7385" max="7385" width="19.140625" style="54" customWidth="1"/>
    <col min="7386" max="7386" width="37.28515625" style="54" bestFit="1" customWidth="1"/>
    <col min="7387" max="7635" width="65" style="54"/>
    <col min="7636" max="7636" width="60.5703125" style="54" customWidth="1"/>
    <col min="7637" max="7637" width="23.5703125" style="54" customWidth="1"/>
    <col min="7638" max="7638" width="18.42578125" style="54" customWidth="1"/>
    <col min="7639" max="7639" width="17.42578125" style="54" customWidth="1"/>
    <col min="7640" max="7640" width="19.7109375" style="54" customWidth="1"/>
    <col min="7641" max="7641" width="19.140625" style="54" customWidth="1"/>
    <col min="7642" max="7642" width="37.28515625" style="54" bestFit="1" customWidth="1"/>
    <col min="7643" max="7891" width="65" style="54"/>
    <col min="7892" max="7892" width="60.5703125" style="54" customWidth="1"/>
    <col min="7893" max="7893" width="23.5703125" style="54" customWidth="1"/>
    <col min="7894" max="7894" width="18.42578125" style="54" customWidth="1"/>
    <col min="7895" max="7895" width="17.42578125" style="54" customWidth="1"/>
    <col min="7896" max="7896" width="19.7109375" style="54" customWidth="1"/>
    <col min="7897" max="7897" width="19.140625" style="54" customWidth="1"/>
    <col min="7898" max="7898" width="37.28515625" style="54" bestFit="1" customWidth="1"/>
    <col min="7899" max="8147" width="65" style="54"/>
    <col min="8148" max="8148" width="60.5703125" style="54" customWidth="1"/>
    <col min="8149" max="8149" width="23.5703125" style="54" customWidth="1"/>
    <col min="8150" max="8150" width="18.42578125" style="54" customWidth="1"/>
    <col min="8151" max="8151" width="17.42578125" style="54" customWidth="1"/>
    <col min="8152" max="8152" width="19.7109375" style="54" customWidth="1"/>
    <col min="8153" max="8153" width="19.140625" style="54" customWidth="1"/>
    <col min="8154" max="8154" width="37.28515625" style="54" bestFit="1" customWidth="1"/>
    <col min="8155" max="8403" width="65" style="54"/>
    <col min="8404" max="8404" width="60.5703125" style="54" customWidth="1"/>
    <col min="8405" max="8405" width="23.5703125" style="54" customWidth="1"/>
    <col min="8406" max="8406" width="18.42578125" style="54" customWidth="1"/>
    <col min="8407" max="8407" width="17.42578125" style="54" customWidth="1"/>
    <col min="8408" max="8408" width="19.7109375" style="54" customWidth="1"/>
    <col min="8409" max="8409" width="19.140625" style="54" customWidth="1"/>
    <col min="8410" max="8410" width="37.28515625" style="54" bestFit="1" customWidth="1"/>
    <col min="8411" max="8659" width="65" style="54"/>
    <col min="8660" max="8660" width="60.5703125" style="54" customWidth="1"/>
    <col min="8661" max="8661" width="23.5703125" style="54" customWidth="1"/>
    <col min="8662" max="8662" width="18.42578125" style="54" customWidth="1"/>
    <col min="8663" max="8663" width="17.42578125" style="54" customWidth="1"/>
    <col min="8664" max="8664" width="19.7109375" style="54" customWidth="1"/>
    <col min="8665" max="8665" width="19.140625" style="54" customWidth="1"/>
    <col min="8666" max="8666" width="37.28515625" style="54" bestFit="1" customWidth="1"/>
    <col min="8667" max="8915" width="65" style="54"/>
    <col min="8916" max="8916" width="60.5703125" style="54" customWidth="1"/>
    <col min="8917" max="8917" width="23.5703125" style="54" customWidth="1"/>
    <col min="8918" max="8918" width="18.42578125" style="54" customWidth="1"/>
    <col min="8919" max="8919" width="17.42578125" style="54" customWidth="1"/>
    <col min="8920" max="8920" width="19.7109375" style="54" customWidth="1"/>
    <col min="8921" max="8921" width="19.140625" style="54" customWidth="1"/>
    <col min="8922" max="8922" width="37.28515625" style="54" bestFit="1" customWidth="1"/>
    <col min="8923" max="9171" width="65" style="54"/>
    <col min="9172" max="9172" width="60.5703125" style="54" customWidth="1"/>
    <col min="9173" max="9173" width="23.5703125" style="54" customWidth="1"/>
    <col min="9174" max="9174" width="18.42578125" style="54" customWidth="1"/>
    <col min="9175" max="9175" width="17.42578125" style="54" customWidth="1"/>
    <col min="9176" max="9176" width="19.7109375" style="54" customWidth="1"/>
    <col min="9177" max="9177" width="19.140625" style="54" customWidth="1"/>
    <col min="9178" max="9178" width="37.28515625" style="54" bestFit="1" customWidth="1"/>
    <col min="9179" max="9427" width="65" style="54"/>
    <col min="9428" max="9428" width="60.5703125" style="54" customWidth="1"/>
    <col min="9429" max="9429" width="23.5703125" style="54" customWidth="1"/>
    <col min="9430" max="9430" width="18.42578125" style="54" customWidth="1"/>
    <col min="9431" max="9431" width="17.42578125" style="54" customWidth="1"/>
    <col min="9432" max="9432" width="19.7109375" style="54" customWidth="1"/>
    <col min="9433" max="9433" width="19.140625" style="54" customWidth="1"/>
    <col min="9434" max="9434" width="37.28515625" style="54" bestFit="1" customWidth="1"/>
    <col min="9435" max="9683" width="65" style="54"/>
    <col min="9684" max="9684" width="60.5703125" style="54" customWidth="1"/>
    <col min="9685" max="9685" width="23.5703125" style="54" customWidth="1"/>
    <col min="9686" max="9686" width="18.42578125" style="54" customWidth="1"/>
    <col min="9687" max="9687" width="17.42578125" style="54" customWidth="1"/>
    <col min="9688" max="9688" width="19.7109375" style="54" customWidth="1"/>
    <col min="9689" max="9689" width="19.140625" style="54" customWidth="1"/>
    <col min="9690" max="9690" width="37.28515625" style="54" bestFit="1" customWidth="1"/>
    <col min="9691" max="9939" width="65" style="54"/>
    <col min="9940" max="9940" width="60.5703125" style="54" customWidth="1"/>
    <col min="9941" max="9941" width="23.5703125" style="54" customWidth="1"/>
    <col min="9942" max="9942" width="18.42578125" style="54" customWidth="1"/>
    <col min="9943" max="9943" width="17.42578125" style="54" customWidth="1"/>
    <col min="9944" max="9944" width="19.7109375" style="54" customWidth="1"/>
    <col min="9945" max="9945" width="19.140625" style="54" customWidth="1"/>
    <col min="9946" max="9946" width="37.28515625" style="54" bestFit="1" customWidth="1"/>
    <col min="9947" max="10195" width="65" style="54"/>
    <col min="10196" max="10196" width="60.5703125" style="54" customWidth="1"/>
    <col min="10197" max="10197" width="23.5703125" style="54" customWidth="1"/>
    <col min="10198" max="10198" width="18.42578125" style="54" customWidth="1"/>
    <col min="10199" max="10199" width="17.42578125" style="54" customWidth="1"/>
    <col min="10200" max="10200" width="19.7109375" style="54" customWidth="1"/>
    <col min="10201" max="10201" width="19.140625" style="54" customWidth="1"/>
    <col min="10202" max="10202" width="37.28515625" style="54" bestFit="1" customWidth="1"/>
    <col min="10203" max="10451" width="65" style="54"/>
    <col min="10452" max="10452" width="60.5703125" style="54" customWidth="1"/>
    <col min="10453" max="10453" width="23.5703125" style="54" customWidth="1"/>
    <col min="10454" max="10454" width="18.42578125" style="54" customWidth="1"/>
    <col min="10455" max="10455" width="17.42578125" style="54" customWidth="1"/>
    <col min="10456" max="10456" width="19.7109375" style="54" customWidth="1"/>
    <col min="10457" max="10457" width="19.140625" style="54" customWidth="1"/>
    <col min="10458" max="10458" width="37.28515625" style="54" bestFit="1" customWidth="1"/>
    <col min="10459" max="10707" width="65" style="54"/>
    <col min="10708" max="10708" width="60.5703125" style="54" customWidth="1"/>
    <col min="10709" max="10709" width="23.5703125" style="54" customWidth="1"/>
    <col min="10710" max="10710" width="18.42578125" style="54" customWidth="1"/>
    <col min="10711" max="10711" width="17.42578125" style="54" customWidth="1"/>
    <col min="10712" max="10712" width="19.7109375" style="54" customWidth="1"/>
    <col min="10713" max="10713" width="19.140625" style="54" customWidth="1"/>
    <col min="10714" max="10714" width="37.28515625" style="54" bestFit="1" customWidth="1"/>
    <col min="10715" max="10963" width="65" style="54"/>
    <col min="10964" max="10964" width="60.5703125" style="54" customWidth="1"/>
    <col min="10965" max="10965" width="23.5703125" style="54" customWidth="1"/>
    <col min="10966" max="10966" width="18.42578125" style="54" customWidth="1"/>
    <col min="10967" max="10967" width="17.42578125" style="54" customWidth="1"/>
    <col min="10968" max="10968" width="19.7109375" style="54" customWidth="1"/>
    <col min="10969" max="10969" width="19.140625" style="54" customWidth="1"/>
    <col min="10970" max="10970" width="37.28515625" style="54" bestFit="1" customWidth="1"/>
    <col min="10971" max="11219" width="65" style="54"/>
    <col min="11220" max="11220" width="60.5703125" style="54" customWidth="1"/>
    <col min="11221" max="11221" width="23.5703125" style="54" customWidth="1"/>
    <col min="11222" max="11222" width="18.42578125" style="54" customWidth="1"/>
    <col min="11223" max="11223" width="17.42578125" style="54" customWidth="1"/>
    <col min="11224" max="11224" width="19.7109375" style="54" customWidth="1"/>
    <col min="11225" max="11225" width="19.140625" style="54" customWidth="1"/>
    <col min="11226" max="11226" width="37.28515625" style="54" bestFit="1" customWidth="1"/>
    <col min="11227" max="11475" width="65" style="54"/>
    <col min="11476" max="11476" width="60.5703125" style="54" customWidth="1"/>
    <col min="11477" max="11477" width="23.5703125" style="54" customWidth="1"/>
    <col min="11478" max="11478" width="18.42578125" style="54" customWidth="1"/>
    <col min="11479" max="11479" width="17.42578125" style="54" customWidth="1"/>
    <col min="11480" max="11480" width="19.7109375" style="54" customWidth="1"/>
    <col min="11481" max="11481" width="19.140625" style="54" customWidth="1"/>
    <col min="11482" max="11482" width="37.28515625" style="54" bestFit="1" customWidth="1"/>
    <col min="11483" max="11731" width="65" style="54"/>
    <col min="11732" max="11732" width="60.5703125" style="54" customWidth="1"/>
    <col min="11733" max="11733" width="23.5703125" style="54" customWidth="1"/>
    <col min="11734" max="11734" width="18.42578125" style="54" customWidth="1"/>
    <col min="11735" max="11735" width="17.42578125" style="54" customWidth="1"/>
    <col min="11736" max="11736" width="19.7109375" style="54" customWidth="1"/>
    <col min="11737" max="11737" width="19.140625" style="54" customWidth="1"/>
    <col min="11738" max="11738" width="37.28515625" style="54" bestFit="1" customWidth="1"/>
    <col min="11739" max="11987" width="65" style="54"/>
    <col min="11988" max="11988" width="60.5703125" style="54" customWidth="1"/>
    <col min="11989" max="11989" width="23.5703125" style="54" customWidth="1"/>
    <col min="11990" max="11990" width="18.42578125" style="54" customWidth="1"/>
    <col min="11991" max="11991" width="17.42578125" style="54" customWidth="1"/>
    <col min="11992" max="11992" width="19.7109375" style="54" customWidth="1"/>
    <col min="11993" max="11993" width="19.140625" style="54" customWidth="1"/>
    <col min="11994" max="11994" width="37.28515625" style="54" bestFit="1" customWidth="1"/>
    <col min="11995" max="12243" width="65" style="54"/>
    <col min="12244" max="12244" width="60.5703125" style="54" customWidth="1"/>
    <col min="12245" max="12245" width="23.5703125" style="54" customWidth="1"/>
    <col min="12246" max="12246" width="18.42578125" style="54" customWidth="1"/>
    <col min="12247" max="12247" width="17.42578125" style="54" customWidth="1"/>
    <col min="12248" max="12248" width="19.7109375" style="54" customWidth="1"/>
    <col min="12249" max="12249" width="19.140625" style="54" customWidth="1"/>
    <col min="12250" max="12250" width="37.28515625" style="54" bestFit="1" customWidth="1"/>
    <col min="12251" max="12499" width="65" style="54"/>
    <col min="12500" max="12500" width="60.5703125" style="54" customWidth="1"/>
    <col min="12501" max="12501" width="23.5703125" style="54" customWidth="1"/>
    <col min="12502" max="12502" width="18.42578125" style="54" customWidth="1"/>
    <col min="12503" max="12503" width="17.42578125" style="54" customWidth="1"/>
    <col min="12504" max="12504" width="19.7109375" style="54" customWidth="1"/>
    <col min="12505" max="12505" width="19.140625" style="54" customWidth="1"/>
    <col min="12506" max="12506" width="37.28515625" style="54" bestFit="1" customWidth="1"/>
    <col min="12507" max="12755" width="65" style="54"/>
    <col min="12756" max="12756" width="60.5703125" style="54" customWidth="1"/>
    <col min="12757" max="12757" width="23.5703125" style="54" customWidth="1"/>
    <col min="12758" max="12758" width="18.42578125" style="54" customWidth="1"/>
    <col min="12759" max="12759" width="17.42578125" style="54" customWidth="1"/>
    <col min="12760" max="12760" width="19.7109375" style="54" customWidth="1"/>
    <col min="12761" max="12761" width="19.140625" style="54" customWidth="1"/>
    <col min="12762" max="12762" width="37.28515625" style="54" bestFit="1" customWidth="1"/>
    <col min="12763" max="13011" width="65" style="54"/>
    <col min="13012" max="13012" width="60.5703125" style="54" customWidth="1"/>
    <col min="13013" max="13013" width="23.5703125" style="54" customWidth="1"/>
    <col min="13014" max="13014" width="18.42578125" style="54" customWidth="1"/>
    <col min="13015" max="13015" width="17.42578125" style="54" customWidth="1"/>
    <col min="13016" max="13016" width="19.7109375" style="54" customWidth="1"/>
    <col min="13017" max="13017" width="19.140625" style="54" customWidth="1"/>
    <col min="13018" max="13018" width="37.28515625" style="54" bestFit="1" customWidth="1"/>
    <col min="13019" max="13267" width="65" style="54"/>
    <col min="13268" max="13268" width="60.5703125" style="54" customWidth="1"/>
    <col min="13269" max="13269" width="23.5703125" style="54" customWidth="1"/>
    <col min="13270" max="13270" width="18.42578125" style="54" customWidth="1"/>
    <col min="13271" max="13271" width="17.42578125" style="54" customWidth="1"/>
    <col min="13272" max="13272" width="19.7109375" style="54" customWidth="1"/>
    <col min="13273" max="13273" width="19.140625" style="54" customWidth="1"/>
    <col min="13274" max="13274" width="37.28515625" style="54" bestFit="1" customWidth="1"/>
    <col min="13275" max="13523" width="65" style="54"/>
    <col min="13524" max="13524" width="60.5703125" style="54" customWidth="1"/>
    <col min="13525" max="13525" width="23.5703125" style="54" customWidth="1"/>
    <col min="13526" max="13526" width="18.42578125" style="54" customWidth="1"/>
    <col min="13527" max="13527" width="17.42578125" style="54" customWidth="1"/>
    <col min="13528" max="13528" width="19.7109375" style="54" customWidth="1"/>
    <col min="13529" max="13529" width="19.140625" style="54" customWidth="1"/>
    <col min="13530" max="13530" width="37.28515625" style="54" bestFit="1" customWidth="1"/>
    <col min="13531" max="13779" width="65" style="54"/>
    <col min="13780" max="13780" width="60.5703125" style="54" customWidth="1"/>
    <col min="13781" max="13781" width="23.5703125" style="54" customWidth="1"/>
    <col min="13782" max="13782" width="18.42578125" style="54" customWidth="1"/>
    <col min="13783" max="13783" width="17.42578125" style="54" customWidth="1"/>
    <col min="13784" max="13784" width="19.7109375" style="54" customWidth="1"/>
    <col min="13785" max="13785" width="19.140625" style="54" customWidth="1"/>
    <col min="13786" max="13786" width="37.28515625" style="54" bestFit="1" customWidth="1"/>
    <col min="13787" max="14035" width="65" style="54"/>
    <col min="14036" max="14036" width="60.5703125" style="54" customWidth="1"/>
    <col min="14037" max="14037" width="23.5703125" style="54" customWidth="1"/>
    <col min="14038" max="14038" width="18.42578125" style="54" customWidth="1"/>
    <col min="14039" max="14039" width="17.42578125" style="54" customWidth="1"/>
    <col min="14040" max="14040" width="19.7109375" style="54" customWidth="1"/>
    <col min="14041" max="14041" width="19.140625" style="54" customWidth="1"/>
    <col min="14042" max="14042" width="37.28515625" style="54" bestFit="1" customWidth="1"/>
    <col min="14043" max="14291" width="65" style="54"/>
    <col min="14292" max="14292" width="60.5703125" style="54" customWidth="1"/>
    <col min="14293" max="14293" width="23.5703125" style="54" customWidth="1"/>
    <col min="14294" max="14294" width="18.42578125" style="54" customWidth="1"/>
    <col min="14295" max="14295" width="17.42578125" style="54" customWidth="1"/>
    <col min="14296" max="14296" width="19.7109375" style="54" customWidth="1"/>
    <col min="14297" max="14297" width="19.140625" style="54" customWidth="1"/>
    <col min="14298" max="14298" width="37.28515625" style="54" bestFit="1" customWidth="1"/>
    <col min="14299" max="14547" width="65" style="54"/>
    <col min="14548" max="14548" width="60.5703125" style="54" customWidth="1"/>
    <col min="14549" max="14549" width="23.5703125" style="54" customWidth="1"/>
    <col min="14550" max="14550" width="18.42578125" style="54" customWidth="1"/>
    <col min="14551" max="14551" width="17.42578125" style="54" customWidth="1"/>
    <col min="14552" max="14552" width="19.7109375" style="54" customWidth="1"/>
    <col min="14553" max="14553" width="19.140625" style="54" customWidth="1"/>
    <col min="14554" max="14554" width="37.28515625" style="54" bestFit="1" customWidth="1"/>
    <col min="14555" max="14803" width="65" style="54"/>
    <col min="14804" max="14804" width="60.5703125" style="54" customWidth="1"/>
    <col min="14805" max="14805" width="23.5703125" style="54" customWidth="1"/>
    <col min="14806" max="14806" width="18.42578125" style="54" customWidth="1"/>
    <col min="14807" max="14807" width="17.42578125" style="54" customWidth="1"/>
    <col min="14808" max="14808" width="19.7109375" style="54" customWidth="1"/>
    <col min="14809" max="14809" width="19.140625" style="54" customWidth="1"/>
    <col min="14810" max="14810" width="37.28515625" style="54" bestFit="1" customWidth="1"/>
    <col min="14811" max="15059" width="65" style="54"/>
    <col min="15060" max="15060" width="60.5703125" style="54" customWidth="1"/>
    <col min="15061" max="15061" width="23.5703125" style="54" customWidth="1"/>
    <col min="15062" max="15062" width="18.42578125" style="54" customWidth="1"/>
    <col min="15063" max="15063" width="17.42578125" style="54" customWidth="1"/>
    <col min="15064" max="15064" width="19.7109375" style="54" customWidth="1"/>
    <col min="15065" max="15065" width="19.140625" style="54" customWidth="1"/>
    <col min="15066" max="15066" width="37.28515625" style="54" bestFit="1" customWidth="1"/>
    <col min="15067" max="15315" width="65" style="54"/>
    <col min="15316" max="15316" width="60.5703125" style="54" customWidth="1"/>
    <col min="15317" max="15317" width="23.5703125" style="54" customWidth="1"/>
    <col min="15318" max="15318" width="18.42578125" style="54" customWidth="1"/>
    <col min="15319" max="15319" width="17.42578125" style="54" customWidth="1"/>
    <col min="15320" max="15320" width="19.7109375" style="54" customWidth="1"/>
    <col min="15321" max="15321" width="19.140625" style="54" customWidth="1"/>
    <col min="15322" max="15322" width="37.28515625" style="54" bestFit="1" customWidth="1"/>
    <col min="15323" max="15571" width="65" style="54"/>
    <col min="15572" max="15572" width="60.5703125" style="54" customWidth="1"/>
    <col min="15573" max="15573" width="23.5703125" style="54" customWidth="1"/>
    <col min="15574" max="15574" width="18.42578125" style="54" customWidth="1"/>
    <col min="15575" max="15575" width="17.42578125" style="54" customWidth="1"/>
    <col min="15576" max="15576" width="19.7109375" style="54" customWidth="1"/>
    <col min="15577" max="15577" width="19.140625" style="54" customWidth="1"/>
    <col min="15578" max="15578" width="37.28515625" style="54" bestFit="1" customWidth="1"/>
    <col min="15579" max="15827" width="65" style="54"/>
    <col min="15828" max="15828" width="60.5703125" style="54" customWidth="1"/>
    <col min="15829" max="15829" width="23.5703125" style="54" customWidth="1"/>
    <col min="15830" max="15830" width="18.42578125" style="54" customWidth="1"/>
    <col min="15831" max="15831" width="17.42578125" style="54" customWidth="1"/>
    <col min="15832" max="15832" width="19.7109375" style="54" customWidth="1"/>
    <col min="15833" max="15833" width="19.140625" style="54" customWidth="1"/>
    <col min="15834" max="15834" width="37.28515625" style="54" bestFit="1" customWidth="1"/>
    <col min="15835" max="16083" width="65" style="54"/>
    <col min="16084" max="16084" width="60.5703125" style="54" customWidth="1"/>
    <col min="16085" max="16085" width="23.5703125" style="54" customWidth="1"/>
    <col min="16086" max="16086" width="18.42578125" style="54" customWidth="1"/>
    <col min="16087" max="16087" width="17.42578125" style="54" customWidth="1"/>
    <col min="16088" max="16088" width="19.7109375" style="54" customWidth="1"/>
    <col min="16089" max="16089" width="19.140625" style="54" customWidth="1"/>
    <col min="16090" max="16090" width="37.28515625" style="54" bestFit="1" customWidth="1"/>
    <col min="16091" max="16384" width="65" style="54"/>
  </cols>
  <sheetData>
    <row r="1" spans="1:6" ht="20.100000000000001" customHeight="1" x14ac:dyDescent="0.25">
      <c r="A1" s="209" t="s">
        <v>528</v>
      </c>
      <c r="B1" s="202"/>
      <c r="C1" s="202"/>
      <c r="D1" s="202"/>
      <c r="E1" s="202"/>
      <c r="F1" s="202"/>
    </row>
    <row r="2" spans="1:6" ht="20.100000000000001" customHeight="1" x14ac:dyDescent="0.25">
      <c r="A2" s="222" t="str">
        <f>'[2]Formato 1'!A2</f>
        <v>NOMBRE DEL ENTE PÚBLICO (a)</v>
      </c>
      <c r="B2" s="223"/>
      <c r="C2" s="223"/>
      <c r="D2" s="223"/>
      <c r="E2" s="223"/>
      <c r="F2" s="224"/>
    </row>
    <row r="3" spans="1:6" ht="29.25" customHeight="1" x14ac:dyDescent="0.25">
      <c r="A3" s="225" t="s">
        <v>536</v>
      </c>
      <c r="B3" s="226"/>
      <c r="C3" s="226"/>
      <c r="D3" s="226"/>
      <c r="E3" s="226"/>
      <c r="F3" s="227"/>
    </row>
    <row r="4" spans="1:6" ht="35.25" customHeight="1" x14ac:dyDescent="0.25">
      <c r="A4" s="123" t="s">
        <v>422</v>
      </c>
      <c r="B4" s="7" t="s">
        <v>454</v>
      </c>
      <c r="C4" s="32" t="s">
        <v>455</v>
      </c>
      <c r="D4" s="32" t="s">
        <v>456</v>
      </c>
      <c r="E4" s="32" t="s">
        <v>457</v>
      </c>
      <c r="F4" s="32" t="s">
        <v>458</v>
      </c>
    </row>
    <row r="5" spans="1:6" ht="12.75" customHeight="1" x14ac:dyDescent="0.25">
      <c r="A5" s="131" t="s">
        <v>459</v>
      </c>
      <c r="B5" s="132"/>
      <c r="C5" s="132"/>
      <c r="D5" s="132"/>
      <c r="E5" s="132"/>
      <c r="F5" s="132"/>
    </row>
    <row r="6" spans="1:6" ht="30" x14ac:dyDescent="0.35">
      <c r="A6" s="133" t="s">
        <v>460</v>
      </c>
      <c r="B6" s="196" t="s">
        <v>594</v>
      </c>
      <c r="C6" s="134"/>
      <c r="D6" s="134"/>
      <c r="E6" s="134"/>
      <c r="F6" s="134"/>
    </row>
    <row r="7" spans="1:6" ht="15" x14ac:dyDescent="0.25">
      <c r="A7" s="133" t="s">
        <v>461</v>
      </c>
      <c r="B7" s="134"/>
      <c r="C7" s="134"/>
      <c r="D7" s="134"/>
      <c r="E7" s="134"/>
      <c r="F7" s="134"/>
    </row>
    <row r="8" spans="1:6" ht="15" x14ac:dyDescent="0.25">
      <c r="A8" s="135"/>
      <c r="B8" s="134"/>
      <c r="C8" s="134"/>
      <c r="D8" s="134"/>
      <c r="E8" s="134"/>
      <c r="F8" s="134"/>
    </row>
    <row r="9" spans="1:6" ht="15" x14ac:dyDescent="0.25">
      <c r="A9" s="136" t="s">
        <v>462</v>
      </c>
      <c r="B9" s="134"/>
      <c r="C9" s="134"/>
      <c r="D9" s="134"/>
      <c r="E9" s="134"/>
      <c r="F9" s="134"/>
    </row>
    <row r="10" spans="1:6" ht="15" x14ac:dyDescent="0.25">
      <c r="A10" s="133" t="s">
        <v>463</v>
      </c>
      <c r="B10" s="137"/>
      <c r="C10" s="137"/>
      <c r="D10" s="137"/>
      <c r="E10" s="137"/>
      <c r="F10" s="137"/>
    </row>
    <row r="11" spans="1:6" ht="15" x14ac:dyDescent="0.25">
      <c r="A11" s="64" t="s">
        <v>464</v>
      </c>
      <c r="B11" s="137"/>
      <c r="C11" s="137"/>
      <c r="D11" s="137"/>
      <c r="E11" s="137"/>
      <c r="F11" s="137"/>
    </row>
    <row r="12" spans="1:6" ht="15" x14ac:dyDescent="0.25">
      <c r="A12" s="64" t="s">
        <v>465</v>
      </c>
      <c r="B12" s="137"/>
      <c r="C12" s="137"/>
      <c r="D12" s="137"/>
      <c r="E12" s="137"/>
      <c r="F12" s="137"/>
    </row>
    <row r="13" spans="1:6" ht="15" x14ac:dyDescent="0.25">
      <c r="A13" s="64" t="s">
        <v>466</v>
      </c>
      <c r="B13" s="137"/>
      <c r="C13" s="137"/>
      <c r="D13" s="137"/>
      <c r="E13" s="137"/>
      <c r="F13" s="137"/>
    </row>
    <row r="14" spans="1:6" ht="15" x14ac:dyDescent="0.25">
      <c r="A14" s="133" t="s">
        <v>467</v>
      </c>
      <c r="B14" s="137"/>
      <c r="C14" s="137"/>
      <c r="D14" s="137"/>
      <c r="E14" s="137"/>
      <c r="F14" s="137"/>
    </row>
    <row r="15" spans="1:6" ht="15" x14ac:dyDescent="0.25">
      <c r="A15" s="64" t="s">
        <v>464</v>
      </c>
      <c r="B15" s="137"/>
      <c r="C15" s="137"/>
      <c r="D15" s="137"/>
      <c r="E15" s="137"/>
      <c r="F15" s="137"/>
    </row>
    <row r="16" spans="1:6" ht="15" x14ac:dyDescent="0.25">
      <c r="A16" s="64" t="s">
        <v>465</v>
      </c>
      <c r="B16" s="138"/>
      <c r="C16" s="138"/>
      <c r="D16" s="138"/>
      <c r="E16" s="138"/>
      <c r="F16" s="138"/>
    </row>
    <row r="17" spans="1:6" ht="15" x14ac:dyDescent="0.25">
      <c r="A17" s="64" t="s">
        <v>466</v>
      </c>
      <c r="B17" s="139"/>
      <c r="C17" s="139"/>
      <c r="D17" s="139"/>
      <c r="E17" s="139"/>
      <c r="F17" s="139"/>
    </row>
    <row r="18" spans="1:6" ht="15" x14ac:dyDescent="0.25">
      <c r="A18" s="133" t="s">
        <v>468</v>
      </c>
      <c r="B18" s="139"/>
      <c r="C18" s="139"/>
      <c r="D18" s="139"/>
      <c r="E18" s="139"/>
      <c r="F18" s="139"/>
    </row>
    <row r="19" spans="1:6" ht="15" x14ac:dyDescent="0.25">
      <c r="A19" s="133" t="s">
        <v>469</v>
      </c>
      <c r="B19" s="139"/>
      <c r="C19" s="139"/>
      <c r="D19" s="139"/>
      <c r="E19" s="139"/>
      <c r="F19" s="139"/>
    </row>
    <row r="20" spans="1:6" ht="15" x14ac:dyDescent="0.25">
      <c r="A20" s="133" t="s">
        <v>513</v>
      </c>
      <c r="B20" s="140"/>
      <c r="C20" s="140"/>
      <c r="D20" s="140"/>
      <c r="E20" s="140"/>
      <c r="F20" s="140"/>
    </row>
    <row r="21" spans="1:6" ht="30" x14ac:dyDescent="0.25">
      <c r="A21" s="133" t="s">
        <v>514</v>
      </c>
      <c r="B21" s="140"/>
      <c r="C21" s="140"/>
      <c r="D21" s="140"/>
      <c r="E21" s="140"/>
      <c r="F21" s="140"/>
    </row>
    <row r="22" spans="1:6" ht="15" x14ac:dyDescent="0.25">
      <c r="A22" s="133" t="s">
        <v>470</v>
      </c>
      <c r="B22" s="140"/>
      <c r="C22" s="140"/>
      <c r="D22" s="140"/>
      <c r="E22" s="140"/>
      <c r="F22" s="140"/>
    </row>
    <row r="23" spans="1:6" ht="15" x14ac:dyDescent="0.25">
      <c r="A23" s="133" t="s">
        <v>471</v>
      </c>
      <c r="B23" s="140"/>
      <c r="C23" s="140"/>
      <c r="D23" s="140"/>
      <c r="E23" s="140"/>
      <c r="F23" s="140"/>
    </row>
    <row r="24" spans="1:6" ht="15" x14ac:dyDescent="0.25">
      <c r="A24" s="133" t="s">
        <v>472</v>
      </c>
      <c r="B24" s="141"/>
      <c r="C24" s="141"/>
      <c r="D24" s="141"/>
      <c r="E24" s="141"/>
      <c r="F24" s="141"/>
    </row>
    <row r="25" spans="1:6" ht="15" x14ac:dyDescent="0.25">
      <c r="A25" s="133" t="s">
        <v>473</v>
      </c>
      <c r="B25" s="141"/>
      <c r="C25" s="141"/>
      <c r="D25" s="141"/>
      <c r="E25" s="141"/>
      <c r="F25" s="141"/>
    </row>
    <row r="26" spans="1:6" ht="15" x14ac:dyDescent="0.25">
      <c r="A26" s="135"/>
      <c r="B26" s="142"/>
      <c r="C26" s="142"/>
      <c r="D26" s="142"/>
      <c r="E26" s="142"/>
      <c r="F26" s="142"/>
    </row>
    <row r="27" spans="1:6" ht="15" x14ac:dyDescent="0.25">
      <c r="A27" s="136" t="s">
        <v>474</v>
      </c>
      <c r="B27" s="143"/>
      <c r="C27" s="143"/>
      <c r="D27" s="143"/>
      <c r="E27" s="143"/>
      <c r="F27" s="143"/>
    </row>
    <row r="28" spans="1:6" ht="15" x14ac:dyDescent="0.25">
      <c r="A28" s="133" t="s">
        <v>475</v>
      </c>
      <c r="B28" s="85"/>
      <c r="C28" s="85"/>
      <c r="D28" s="85"/>
      <c r="E28" s="85"/>
      <c r="F28" s="85"/>
    </row>
    <row r="29" spans="1:6" ht="15" x14ac:dyDescent="0.25">
      <c r="A29" s="144"/>
      <c r="B29" s="50"/>
      <c r="C29" s="50"/>
      <c r="D29" s="50"/>
      <c r="E29" s="50"/>
      <c r="F29" s="50"/>
    </row>
    <row r="30" spans="1:6" ht="15" x14ac:dyDescent="0.25">
      <c r="A30" s="145" t="s">
        <v>476</v>
      </c>
      <c r="B30" s="50"/>
      <c r="C30" s="50"/>
      <c r="D30" s="50"/>
      <c r="E30" s="50"/>
      <c r="F30" s="50"/>
    </row>
    <row r="31" spans="1:6" ht="15" x14ac:dyDescent="0.25">
      <c r="A31" s="146" t="s">
        <v>463</v>
      </c>
      <c r="B31" s="85"/>
      <c r="C31" s="85"/>
      <c r="D31" s="85"/>
      <c r="E31" s="85"/>
      <c r="F31" s="85"/>
    </row>
    <row r="32" spans="1:6" ht="15" x14ac:dyDescent="0.25">
      <c r="A32" s="146" t="s">
        <v>467</v>
      </c>
      <c r="B32" s="85"/>
      <c r="C32" s="85"/>
      <c r="D32" s="85"/>
      <c r="E32" s="85"/>
      <c r="F32" s="85"/>
    </row>
    <row r="33" spans="1:6" ht="15" x14ac:dyDescent="0.25">
      <c r="A33" s="146" t="s">
        <v>477</v>
      </c>
      <c r="B33" s="85"/>
      <c r="C33" s="85"/>
      <c r="D33" s="85"/>
      <c r="E33" s="85"/>
      <c r="F33" s="85"/>
    </row>
    <row r="34" spans="1:6" ht="15" x14ac:dyDescent="0.25">
      <c r="A34" s="144"/>
      <c r="B34" s="50"/>
      <c r="C34" s="50"/>
      <c r="D34" s="50"/>
      <c r="E34" s="50"/>
      <c r="F34" s="50"/>
    </row>
    <row r="35" spans="1:6" ht="15" x14ac:dyDescent="0.25">
      <c r="A35" s="145" t="s">
        <v>478</v>
      </c>
      <c r="B35" s="50"/>
      <c r="C35" s="50"/>
      <c r="D35" s="50"/>
      <c r="E35" s="50"/>
      <c r="F35" s="50"/>
    </row>
    <row r="36" spans="1:6" ht="15" x14ac:dyDescent="0.25">
      <c r="A36" s="146" t="s">
        <v>479</v>
      </c>
      <c r="B36" s="50"/>
      <c r="C36" s="50"/>
      <c r="D36" s="50"/>
      <c r="E36" s="50"/>
      <c r="F36" s="50"/>
    </row>
    <row r="37" spans="1:6" ht="15" x14ac:dyDescent="0.25">
      <c r="A37" s="146" t="s">
        <v>480</v>
      </c>
      <c r="B37" s="50"/>
      <c r="C37" s="50"/>
      <c r="D37" s="50"/>
      <c r="E37" s="50"/>
      <c r="F37" s="50"/>
    </row>
    <row r="38" spans="1:6" ht="15" x14ac:dyDescent="0.25">
      <c r="A38" s="146" t="s">
        <v>481</v>
      </c>
      <c r="B38" s="50"/>
      <c r="C38" s="50"/>
      <c r="D38" s="50"/>
      <c r="E38" s="50"/>
      <c r="F38" s="50"/>
    </row>
    <row r="39" spans="1:6" ht="15" x14ac:dyDescent="0.25">
      <c r="A39" s="144"/>
      <c r="B39" s="50"/>
      <c r="C39" s="50"/>
      <c r="D39" s="50"/>
      <c r="E39" s="50"/>
      <c r="F39" s="50"/>
    </row>
    <row r="40" spans="1:6" ht="15" x14ac:dyDescent="0.25">
      <c r="A40" s="145" t="s">
        <v>482</v>
      </c>
      <c r="B40" s="50"/>
      <c r="C40" s="50"/>
      <c r="D40" s="50"/>
      <c r="E40" s="50"/>
      <c r="F40" s="50"/>
    </row>
    <row r="41" spans="1:6" ht="15" x14ac:dyDescent="0.25">
      <c r="A41" s="144"/>
      <c r="B41" s="50"/>
      <c r="C41" s="50"/>
      <c r="D41" s="50"/>
      <c r="E41" s="50"/>
      <c r="F41" s="50"/>
    </row>
    <row r="42" spans="1:6" ht="15" x14ac:dyDescent="0.25">
      <c r="A42" s="145" t="s">
        <v>483</v>
      </c>
      <c r="B42" s="50"/>
      <c r="C42" s="50"/>
      <c r="D42" s="50"/>
      <c r="E42" s="50"/>
      <c r="F42" s="50"/>
    </row>
    <row r="43" spans="1:6" ht="15" x14ac:dyDescent="0.25">
      <c r="A43" s="146" t="s">
        <v>484</v>
      </c>
      <c r="B43" s="85"/>
      <c r="C43" s="85"/>
      <c r="D43" s="85"/>
      <c r="E43" s="85"/>
      <c r="F43" s="85"/>
    </row>
    <row r="44" spans="1:6" ht="15" x14ac:dyDescent="0.25">
      <c r="A44" s="146" t="s">
        <v>485</v>
      </c>
      <c r="B44" s="85"/>
      <c r="C44" s="85"/>
      <c r="D44" s="85"/>
      <c r="E44" s="85"/>
      <c r="F44" s="85"/>
    </row>
    <row r="45" spans="1:6" ht="15" x14ac:dyDescent="0.25">
      <c r="A45" s="146" t="s">
        <v>486</v>
      </c>
      <c r="B45" s="85"/>
      <c r="C45" s="85"/>
      <c r="D45" s="85"/>
      <c r="E45" s="85"/>
      <c r="F45" s="85"/>
    </row>
    <row r="46" spans="1:6" ht="15" x14ac:dyDescent="0.25">
      <c r="A46" s="144"/>
      <c r="B46" s="50"/>
      <c r="C46" s="50"/>
      <c r="D46" s="50"/>
      <c r="E46" s="50"/>
      <c r="F46" s="50"/>
    </row>
    <row r="47" spans="1:6" ht="30" x14ac:dyDescent="0.25">
      <c r="A47" s="145" t="s">
        <v>515</v>
      </c>
      <c r="B47" s="50"/>
      <c r="C47" s="50"/>
      <c r="D47" s="50"/>
      <c r="E47" s="50"/>
      <c r="F47" s="50"/>
    </row>
    <row r="48" spans="1:6" ht="15" x14ac:dyDescent="0.25">
      <c r="A48" s="146" t="s">
        <v>485</v>
      </c>
      <c r="B48" s="85"/>
      <c r="C48" s="85"/>
      <c r="D48" s="85"/>
      <c r="E48" s="85"/>
      <c r="F48" s="85"/>
    </row>
    <row r="49" spans="1:6" ht="15" x14ac:dyDescent="0.25">
      <c r="A49" s="146" t="s">
        <v>486</v>
      </c>
      <c r="B49" s="85"/>
      <c r="C49" s="85"/>
      <c r="D49" s="85"/>
      <c r="E49" s="85"/>
      <c r="F49" s="85"/>
    </row>
    <row r="50" spans="1:6" ht="15" x14ac:dyDescent="0.25">
      <c r="A50" s="144"/>
      <c r="B50" s="50"/>
      <c r="C50" s="50"/>
      <c r="D50" s="50"/>
      <c r="E50" s="50"/>
      <c r="F50" s="50"/>
    </row>
    <row r="51" spans="1:6" ht="15" x14ac:dyDescent="0.25">
      <c r="A51" s="145" t="s">
        <v>487</v>
      </c>
      <c r="B51" s="50"/>
      <c r="C51" s="50"/>
      <c r="D51" s="50"/>
      <c r="E51" s="50"/>
      <c r="F51" s="50"/>
    </row>
    <row r="52" spans="1:6" ht="15" x14ac:dyDescent="0.25">
      <c r="A52" s="146" t="s">
        <v>485</v>
      </c>
      <c r="B52" s="85"/>
      <c r="C52" s="85"/>
      <c r="D52" s="85"/>
      <c r="E52" s="85"/>
      <c r="F52" s="85"/>
    </row>
    <row r="53" spans="1:6" ht="15" x14ac:dyDescent="0.25">
      <c r="A53" s="146" t="s">
        <v>486</v>
      </c>
      <c r="B53" s="85"/>
      <c r="C53" s="85"/>
      <c r="D53" s="85"/>
      <c r="E53" s="85"/>
      <c r="F53" s="85"/>
    </row>
    <row r="54" spans="1:6" ht="15" x14ac:dyDescent="0.25">
      <c r="A54" s="146" t="s">
        <v>488</v>
      </c>
      <c r="B54" s="85"/>
      <c r="C54" s="85"/>
      <c r="D54" s="85"/>
      <c r="E54" s="85"/>
      <c r="F54" s="85"/>
    </row>
    <row r="55" spans="1:6" ht="15" x14ac:dyDescent="0.25">
      <c r="A55" s="144"/>
      <c r="B55" s="50"/>
      <c r="C55" s="50"/>
      <c r="D55" s="50"/>
      <c r="E55" s="50"/>
      <c r="F55" s="50"/>
    </row>
    <row r="56" spans="1:6" ht="44.25" customHeight="1" x14ac:dyDescent="0.25">
      <c r="A56" s="145" t="s">
        <v>489</v>
      </c>
      <c r="B56" s="50"/>
      <c r="C56" s="50"/>
      <c r="D56" s="50"/>
      <c r="E56" s="50"/>
      <c r="F56" s="50"/>
    </row>
    <row r="57" spans="1:6" ht="20.100000000000001" customHeight="1" x14ac:dyDescent="0.25">
      <c r="A57" s="146" t="s">
        <v>485</v>
      </c>
      <c r="B57" s="85"/>
      <c r="C57" s="85"/>
      <c r="D57" s="85"/>
      <c r="E57" s="85"/>
      <c r="F57" s="85"/>
    </row>
    <row r="58" spans="1:6" ht="20.100000000000001" customHeight="1" x14ac:dyDescent="0.25">
      <c r="A58" s="146" t="s">
        <v>486</v>
      </c>
      <c r="B58" s="85"/>
      <c r="C58" s="85"/>
      <c r="D58" s="85"/>
      <c r="E58" s="85"/>
      <c r="F58" s="85"/>
    </row>
    <row r="59" spans="1:6" ht="20.100000000000001" customHeight="1" x14ac:dyDescent="0.25">
      <c r="A59" s="144"/>
      <c r="B59" s="50"/>
      <c r="C59" s="50"/>
      <c r="D59" s="50"/>
      <c r="E59" s="50"/>
      <c r="F59" s="50"/>
    </row>
    <row r="60" spans="1:6" ht="20.100000000000001" customHeight="1" x14ac:dyDescent="0.25">
      <c r="A60" s="145" t="s">
        <v>490</v>
      </c>
      <c r="B60" s="50"/>
      <c r="C60" s="50"/>
      <c r="D60" s="50"/>
      <c r="E60" s="50"/>
      <c r="F60" s="50"/>
    </row>
    <row r="61" spans="1:6" ht="20.100000000000001" customHeight="1" x14ac:dyDescent="0.25">
      <c r="A61" s="146" t="s">
        <v>491</v>
      </c>
      <c r="B61" s="147"/>
      <c r="C61" s="147"/>
      <c r="D61" s="147"/>
      <c r="E61" s="147"/>
      <c r="F61" s="147"/>
    </row>
    <row r="62" spans="1:6" ht="20.100000000000001" customHeight="1" x14ac:dyDescent="0.25">
      <c r="A62" s="146" t="s">
        <v>492</v>
      </c>
      <c r="B62" s="148"/>
      <c r="C62" s="148"/>
      <c r="D62" s="148"/>
      <c r="E62" s="148"/>
      <c r="F62" s="148"/>
    </row>
    <row r="63" spans="1:6" ht="20.100000000000001" customHeight="1" x14ac:dyDescent="0.25">
      <c r="A63" s="144"/>
      <c r="B63" s="147"/>
      <c r="C63" s="147"/>
      <c r="D63" s="147"/>
      <c r="E63" s="147"/>
      <c r="F63" s="147"/>
    </row>
    <row r="64" spans="1:6" ht="20.100000000000001" customHeight="1" x14ac:dyDescent="0.25">
      <c r="A64" s="145" t="s">
        <v>493</v>
      </c>
      <c r="B64" s="147"/>
      <c r="C64" s="147"/>
      <c r="D64" s="147"/>
      <c r="E64" s="147"/>
      <c r="F64" s="147"/>
    </row>
    <row r="65" spans="1:6" ht="20.100000000000001" customHeight="1" x14ac:dyDescent="0.25">
      <c r="A65" s="146" t="s">
        <v>494</v>
      </c>
      <c r="B65" s="147"/>
      <c r="C65" s="147"/>
      <c r="D65" s="147"/>
      <c r="E65" s="147"/>
      <c r="F65" s="147"/>
    </row>
    <row r="66" spans="1:6" ht="20.100000000000001" customHeight="1" x14ac:dyDescent="0.25">
      <c r="A66" s="146" t="s">
        <v>495</v>
      </c>
      <c r="B66" s="144"/>
      <c r="C66" s="50"/>
      <c r="D66" s="144"/>
      <c r="E66" s="144"/>
      <c r="F66" s="144"/>
    </row>
    <row r="67" spans="1:6" ht="20.100000000000001" customHeight="1" x14ac:dyDescent="0.25">
      <c r="A67" s="51"/>
      <c r="B67" s="51"/>
      <c r="C67" s="51"/>
      <c r="D67" s="51"/>
      <c r="E67" s="51"/>
      <c r="F67" s="51"/>
    </row>
  </sheetData>
  <mergeCells count="3">
    <mergeCell ref="A1:F1"/>
    <mergeCell ref="A2:F2"/>
    <mergeCell ref="A3:F3"/>
  </mergeCells>
  <dataValidations count="2">
    <dataValidation type="decimal" allowBlank="1" showInputMessage="1" showErrorMessage="1" sqref="B5:F5 B16:F27" xr:uid="{00000000-0002-0000-0D00-000000000000}">
      <formula1>-1.79769313486231E+100</formula1>
      <formula2>1.79769313486231E+100</formula2>
    </dataValidation>
    <dataValidation allowBlank="1" showInputMessage="1" showErrorMessage="1" prompt="Definir si el tipo de sistema corresponde a una prestación laboral o es un fondo general para trabajadores del estado o municipio." sqref="B6" xr:uid="{DBAC00C7-891C-4FED-8BC8-87B39447F6BA}"/>
  </dataValidations>
  <pageMargins left="0.70866141732283472" right="0.70866141732283472" top="0.74803149606299213" bottom="0.74803149606299213" header="0.31496062992125984" footer="0.31496062992125984"/>
  <pageSetup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H45"/>
  <sheetViews>
    <sheetView showGridLines="0" topLeftCell="A25" zoomScale="94" zoomScaleNormal="110" workbookViewId="0">
      <selection sqref="A1:H45"/>
    </sheetView>
  </sheetViews>
  <sheetFormatPr baseColWidth="10" defaultColWidth="11" defaultRowHeight="15" x14ac:dyDescent="0.25"/>
  <cols>
    <col min="1" max="1" width="58" bestFit="1" customWidth="1"/>
    <col min="2" max="2" width="23.140625" customWidth="1"/>
    <col min="3" max="4" width="15.7109375" customWidth="1"/>
    <col min="5" max="5" width="19" customWidth="1"/>
    <col min="6" max="6" width="20.7109375" customWidth="1"/>
    <col min="7" max="7" width="15.7109375" customWidth="1"/>
    <col min="8" max="8" width="22.28515625" customWidth="1"/>
  </cols>
  <sheetData>
    <row r="1" spans="1:8" ht="40.9" customHeight="1" x14ac:dyDescent="0.25">
      <c r="A1" s="197" t="s">
        <v>121</v>
      </c>
      <c r="B1" s="198"/>
      <c r="C1" s="198"/>
      <c r="D1" s="198"/>
      <c r="E1" s="198"/>
      <c r="F1" s="198"/>
      <c r="G1" s="198"/>
      <c r="H1" s="199"/>
    </row>
    <row r="2" spans="1:8" x14ac:dyDescent="0.25">
      <c r="A2" s="105" t="str">
        <f>'Formato 1'!A2</f>
        <v>MUNICIPIO DE ACAMBARO, GTO.</v>
      </c>
      <c r="B2" s="106"/>
      <c r="C2" s="106"/>
      <c r="D2" s="106"/>
      <c r="E2" s="106"/>
      <c r="F2" s="106"/>
      <c r="G2" s="106"/>
      <c r="H2" s="107"/>
    </row>
    <row r="3" spans="1:8" ht="15" customHeight="1" x14ac:dyDescent="0.25">
      <c r="A3" s="108" t="s">
        <v>122</v>
      </c>
      <c r="B3" s="109"/>
      <c r="C3" s="109"/>
      <c r="D3" s="109"/>
      <c r="E3" s="109"/>
      <c r="F3" s="109"/>
      <c r="G3" s="109"/>
      <c r="H3" s="110"/>
    </row>
    <row r="4" spans="1:8" ht="15" customHeight="1" x14ac:dyDescent="0.25">
      <c r="A4" s="108" t="str">
        <f>'Formato 1'!A4</f>
        <v>AL 31 DE DICIEMBRE DE 2023  Y AL 31 DE MARZO DEL 2024</v>
      </c>
      <c r="B4" s="109"/>
      <c r="C4" s="109"/>
      <c r="D4" s="109"/>
      <c r="E4" s="109"/>
      <c r="F4" s="109"/>
      <c r="G4" s="109"/>
      <c r="H4" s="110"/>
    </row>
    <row r="5" spans="1:8" x14ac:dyDescent="0.25">
      <c r="A5" s="111" t="s">
        <v>2</v>
      </c>
      <c r="B5" s="112"/>
      <c r="C5" s="112"/>
      <c r="D5" s="112"/>
      <c r="E5" s="112"/>
      <c r="F5" s="112"/>
      <c r="G5" s="112"/>
      <c r="H5" s="113"/>
    </row>
    <row r="6" spans="1:8" ht="65.25" customHeight="1" x14ac:dyDescent="0.25">
      <c r="A6" s="5" t="s">
        <v>123</v>
      </c>
      <c r="B6" s="6" t="s">
        <v>539</v>
      </c>
      <c r="C6" s="5" t="s">
        <v>124</v>
      </c>
      <c r="D6" s="5" t="s">
        <v>125</v>
      </c>
      <c r="E6" s="5" t="s">
        <v>126</v>
      </c>
      <c r="F6" s="5" t="s">
        <v>127</v>
      </c>
      <c r="G6" s="5" t="s">
        <v>128</v>
      </c>
      <c r="H6" s="7" t="s">
        <v>129</v>
      </c>
    </row>
    <row r="7" spans="1:8" x14ac:dyDescent="0.25">
      <c r="A7" s="97"/>
      <c r="B7" s="98"/>
      <c r="C7" s="98"/>
      <c r="D7" s="98"/>
      <c r="E7" s="98"/>
      <c r="F7" s="98"/>
      <c r="G7" s="98"/>
      <c r="H7" s="98"/>
    </row>
    <row r="8" spans="1:8" x14ac:dyDescent="0.25">
      <c r="A8" s="8" t="s">
        <v>130</v>
      </c>
      <c r="B8" s="4">
        <f t="shared" ref="B8:H8" si="0">B9+B13</f>
        <v>0</v>
      </c>
      <c r="C8" s="4">
        <f t="shared" si="0"/>
        <v>0</v>
      </c>
      <c r="D8" s="4">
        <f t="shared" si="0"/>
        <v>0</v>
      </c>
      <c r="E8" s="4">
        <f t="shared" si="0"/>
        <v>0</v>
      </c>
      <c r="F8" s="4">
        <f t="shared" si="0"/>
        <v>0</v>
      </c>
      <c r="G8" s="4">
        <f t="shared" si="0"/>
        <v>0</v>
      </c>
      <c r="H8" s="4">
        <f t="shared" si="0"/>
        <v>0</v>
      </c>
    </row>
    <row r="9" spans="1:8" ht="15.75" customHeight="1" x14ac:dyDescent="0.25">
      <c r="A9" s="99" t="s">
        <v>131</v>
      </c>
      <c r="B9" s="44">
        <f t="shared" ref="B9:H9" si="1">SUM(B10:B12)</f>
        <v>0</v>
      </c>
      <c r="C9" s="44">
        <f t="shared" si="1"/>
        <v>0</v>
      </c>
      <c r="D9" s="44">
        <f t="shared" si="1"/>
        <v>0</v>
      </c>
      <c r="E9" s="44">
        <f t="shared" si="1"/>
        <v>0</v>
      </c>
      <c r="F9" s="44">
        <f t="shared" si="1"/>
        <v>0</v>
      </c>
      <c r="G9" s="44">
        <f t="shared" si="1"/>
        <v>0</v>
      </c>
      <c r="H9" s="44">
        <f t="shared" si="1"/>
        <v>0</v>
      </c>
    </row>
    <row r="10" spans="1:8" ht="17.25" customHeight="1" x14ac:dyDescent="0.25">
      <c r="A10" s="100" t="s">
        <v>132</v>
      </c>
      <c r="B10" s="57">
        <v>0</v>
      </c>
      <c r="C10" s="57">
        <v>0</v>
      </c>
      <c r="D10" s="57">
        <v>0</v>
      </c>
      <c r="E10" s="101">
        <v>0</v>
      </c>
      <c r="F10" s="101">
        <v>0</v>
      </c>
      <c r="G10" s="101">
        <v>0</v>
      </c>
      <c r="H10" s="101">
        <v>0</v>
      </c>
    </row>
    <row r="11" spans="1:8" x14ac:dyDescent="0.25">
      <c r="A11" s="100" t="s">
        <v>133</v>
      </c>
      <c r="B11" s="57">
        <v>0</v>
      </c>
      <c r="C11" s="57">
        <v>0</v>
      </c>
      <c r="D11" s="57">
        <v>0</v>
      </c>
      <c r="E11" s="101">
        <v>0</v>
      </c>
      <c r="F11" s="101">
        <v>0</v>
      </c>
      <c r="G11" s="44">
        <v>0</v>
      </c>
      <c r="H11" s="44">
        <v>0</v>
      </c>
    </row>
    <row r="12" spans="1:8" ht="16.5" customHeight="1" x14ac:dyDescent="0.25">
      <c r="A12" s="100" t="s">
        <v>134</v>
      </c>
      <c r="B12" s="57">
        <v>0</v>
      </c>
      <c r="C12" s="57">
        <v>0</v>
      </c>
      <c r="D12" s="57">
        <v>0</v>
      </c>
      <c r="E12" s="101">
        <v>0</v>
      </c>
      <c r="F12" s="101">
        <v>0</v>
      </c>
      <c r="G12" s="44">
        <v>0</v>
      </c>
      <c r="H12" s="44">
        <v>0</v>
      </c>
    </row>
    <row r="13" spans="1:8" x14ac:dyDescent="0.25">
      <c r="A13" s="99" t="s">
        <v>135</v>
      </c>
      <c r="B13" s="44">
        <f t="shared" ref="B13:H13" si="2">SUM(B14:B16)</f>
        <v>0</v>
      </c>
      <c r="C13" s="44">
        <f t="shared" si="2"/>
        <v>0</v>
      </c>
      <c r="D13" s="44">
        <f t="shared" si="2"/>
        <v>0</v>
      </c>
      <c r="E13" s="44">
        <f t="shared" si="2"/>
        <v>0</v>
      </c>
      <c r="F13" s="44">
        <f t="shared" si="2"/>
        <v>0</v>
      </c>
      <c r="G13" s="44">
        <f t="shared" si="2"/>
        <v>0</v>
      </c>
      <c r="H13" s="44">
        <f t="shared" si="2"/>
        <v>0</v>
      </c>
    </row>
    <row r="14" spans="1:8" x14ac:dyDescent="0.25">
      <c r="A14" s="100" t="s">
        <v>136</v>
      </c>
      <c r="B14" s="57">
        <v>0</v>
      </c>
      <c r="C14" s="57">
        <v>0</v>
      </c>
      <c r="D14" s="57">
        <v>0</v>
      </c>
      <c r="E14" s="101">
        <v>0</v>
      </c>
      <c r="F14" s="101">
        <v>0</v>
      </c>
      <c r="G14" s="44">
        <v>0</v>
      </c>
      <c r="H14" s="44">
        <v>0</v>
      </c>
    </row>
    <row r="15" spans="1:8" ht="15" customHeight="1" x14ac:dyDescent="0.25">
      <c r="A15" s="100" t="s">
        <v>137</v>
      </c>
      <c r="B15" s="57">
        <v>0</v>
      </c>
      <c r="C15" s="57">
        <v>0</v>
      </c>
      <c r="D15" s="57">
        <v>0</v>
      </c>
      <c r="E15" s="101">
        <v>0</v>
      </c>
      <c r="F15" s="101">
        <v>0</v>
      </c>
      <c r="G15" s="44">
        <v>0</v>
      </c>
      <c r="H15" s="44">
        <v>0</v>
      </c>
    </row>
    <row r="16" spans="1:8" x14ac:dyDescent="0.25">
      <c r="A16" s="100" t="s">
        <v>138</v>
      </c>
      <c r="B16" s="57">
        <v>0</v>
      </c>
      <c r="C16" s="57">
        <v>0</v>
      </c>
      <c r="D16" s="57">
        <v>0</v>
      </c>
      <c r="E16" s="101">
        <v>0</v>
      </c>
      <c r="F16" s="101">
        <v>0</v>
      </c>
      <c r="G16" s="44">
        <v>0</v>
      </c>
      <c r="H16" s="44">
        <v>0</v>
      </c>
    </row>
    <row r="17" spans="1:8" x14ac:dyDescent="0.25">
      <c r="A17" s="102"/>
      <c r="B17" s="85"/>
      <c r="C17" s="85"/>
      <c r="D17" s="85"/>
      <c r="E17" s="85"/>
      <c r="F17" s="85"/>
      <c r="G17" s="85"/>
      <c r="H17" s="85"/>
    </row>
    <row r="18" spans="1:8" x14ac:dyDescent="0.25">
      <c r="A18" s="8" t="s">
        <v>139</v>
      </c>
      <c r="B18" s="4">
        <v>52526048.68</v>
      </c>
      <c r="C18" s="103"/>
      <c r="D18" s="103"/>
      <c r="E18" s="103"/>
      <c r="F18" s="4">
        <v>45513097.149999999</v>
      </c>
      <c r="G18" s="103"/>
      <c r="H18" s="103"/>
    </row>
    <row r="19" spans="1:8" ht="16.5" customHeight="1" x14ac:dyDescent="0.25">
      <c r="A19" s="102"/>
      <c r="B19" s="85"/>
      <c r="C19" s="85"/>
      <c r="D19" s="85"/>
      <c r="E19" s="85"/>
      <c r="F19" s="85"/>
      <c r="G19" s="85"/>
      <c r="H19" s="85"/>
    </row>
    <row r="20" spans="1:8" ht="14.45" customHeight="1" x14ac:dyDescent="0.25">
      <c r="A20" s="8" t="s">
        <v>140</v>
      </c>
      <c r="B20" s="4">
        <f t="shared" ref="B20:H20" si="3">B8+B18</f>
        <v>52526048.68</v>
      </c>
      <c r="C20" s="4">
        <f t="shared" si="3"/>
        <v>0</v>
      </c>
      <c r="D20" s="4">
        <f t="shared" si="3"/>
        <v>0</v>
      </c>
      <c r="E20" s="4">
        <f t="shared" si="3"/>
        <v>0</v>
      </c>
      <c r="F20" s="4">
        <f t="shared" si="3"/>
        <v>45513097.149999999</v>
      </c>
      <c r="G20" s="4">
        <f t="shared" si="3"/>
        <v>0</v>
      </c>
      <c r="H20" s="4">
        <f t="shared" si="3"/>
        <v>0</v>
      </c>
    </row>
    <row r="21" spans="1:8" ht="16.5" customHeight="1" x14ac:dyDescent="0.25">
      <c r="A21" s="102"/>
      <c r="B21" s="46"/>
      <c r="C21" s="46"/>
      <c r="D21" s="46"/>
      <c r="E21" s="46"/>
      <c r="F21" s="46"/>
      <c r="G21" s="46"/>
      <c r="H21" s="46"/>
    </row>
    <row r="22" spans="1:8" ht="16.5" customHeight="1" x14ac:dyDescent="0.25">
      <c r="A22" s="8" t="s">
        <v>141</v>
      </c>
      <c r="B22" s="4">
        <f>SUM(B23:B25)</f>
        <v>0</v>
      </c>
      <c r="C22" s="4">
        <f t="shared" ref="C22:H22" si="4">SUM(C23:C25)</f>
        <v>0</v>
      </c>
      <c r="D22" s="4">
        <f t="shared" si="4"/>
        <v>0</v>
      </c>
      <c r="E22" s="4">
        <f t="shared" si="4"/>
        <v>0</v>
      </c>
      <c r="F22" s="4">
        <f t="shared" si="4"/>
        <v>0</v>
      </c>
      <c r="G22" s="4">
        <f t="shared" si="4"/>
        <v>0</v>
      </c>
      <c r="H22" s="4">
        <f t="shared" si="4"/>
        <v>0</v>
      </c>
    </row>
    <row r="23" spans="1:8" ht="15" customHeight="1" x14ac:dyDescent="0.25">
      <c r="A23" s="104" t="s">
        <v>142</v>
      </c>
      <c r="B23" s="44">
        <v>0</v>
      </c>
      <c r="C23" s="44">
        <v>0</v>
      </c>
      <c r="D23" s="44">
        <v>0</v>
      </c>
      <c r="E23" s="44">
        <v>0</v>
      </c>
      <c r="F23" s="44">
        <v>0</v>
      </c>
      <c r="G23" s="44">
        <v>0</v>
      </c>
      <c r="H23" s="44">
        <v>0</v>
      </c>
    </row>
    <row r="24" spans="1:8" ht="15" customHeight="1" x14ac:dyDescent="0.25">
      <c r="A24" s="104" t="s">
        <v>143</v>
      </c>
      <c r="B24" s="44">
        <v>0</v>
      </c>
      <c r="C24" s="44">
        <v>0</v>
      </c>
      <c r="D24" s="44">
        <v>0</v>
      </c>
      <c r="E24" s="44">
        <v>0</v>
      </c>
      <c r="F24" s="44">
        <v>0</v>
      </c>
      <c r="G24" s="44">
        <v>0</v>
      </c>
      <c r="H24" s="44">
        <v>0</v>
      </c>
    </row>
    <row r="25" spans="1:8" x14ac:dyDescent="0.25">
      <c r="A25" s="104" t="s">
        <v>144</v>
      </c>
      <c r="B25" s="44">
        <v>0</v>
      </c>
      <c r="C25" s="44">
        <v>0</v>
      </c>
      <c r="D25" s="44">
        <v>0</v>
      </c>
      <c r="E25" s="44">
        <v>0</v>
      </c>
      <c r="F25" s="44">
        <v>0</v>
      </c>
      <c r="G25" s="44">
        <v>0</v>
      </c>
      <c r="H25" s="44">
        <v>0</v>
      </c>
    </row>
    <row r="26" spans="1:8" ht="16.5" customHeight="1" x14ac:dyDescent="0.25">
      <c r="A26" s="9"/>
      <c r="B26" s="46"/>
      <c r="C26" s="46"/>
      <c r="D26" s="46"/>
      <c r="E26" s="46"/>
      <c r="F26" s="46"/>
      <c r="G26" s="46"/>
      <c r="H26" s="46"/>
    </row>
    <row r="27" spans="1:8" ht="16.5" customHeight="1" x14ac:dyDescent="0.25">
      <c r="A27" s="8" t="s">
        <v>146</v>
      </c>
      <c r="B27" s="4">
        <f>SUM(B28:B30)</f>
        <v>0</v>
      </c>
      <c r="C27" s="4">
        <f t="shared" ref="C27:H27" si="5">SUM(C28:C30)</f>
        <v>0</v>
      </c>
      <c r="D27" s="4">
        <f t="shared" si="5"/>
        <v>0</v>
      </c>
      <c r="E27" s="4">
        <f t="shared" si="5"/>
        <v>0</v>
      </c>
      <c r="F27" s="4">
        <f t="shared" si="5"/>
        <v>0</v>
      </c>
      <c r="G27" s="4">
        <f t="shared" si="5"/>
        <v>0</v>
      </c>
      <c r="H27" s="4">
        <f t="shared" si="5"/>
        <v>0</v>
      </c>
    </row>
    <row r="28" spans="1:8" ht="15" customHeight="1" x14ac:dyDescent="0.25">
      <c r="A28" s="104" t="s">
        <v>147</v>
      </c>
      <c r="B28" s="44">
        <v>0</v>
      </c>
      <c r="C28" s="44">
        <v>0</v>
      </c>
      <c r="D28" s="44">
        <v>0</v>
      </c>
      <c r="E28" s="44">
        <v>0</v>
      </c>
      <c r="F28" s="44">
        <v>0</v>
      </c>
      <c r="G28" s="44">
        <v>0</v>
      </c>
      <c r="H28" s="44">
        <v>0</v>
      </c>
    </row>
    <row r="29" spans="1:8" ht="15" customHeight="1" x14ac:dyDescent="0.25">
      <c r="A29" s="104" t="s">
        <v>148</v>
      </c>
      <c r="B29" s="44">
        <v>0</v>
      </c>
      <c r="C29" s="44">
        <v>0</v>
      </c>
      <c r="D29" s="44">
        <v>0</v>
      </c>
      <c r="E29" s="44">
        <v>0</v>
      </c>
      <c r="F29" s="44">
        <v>0</v>
      </c>
      <c r="G29" s="44">
        <v>0</v>
      </c>
      <c r="H29" s="44">
        <v>0</v>
      </c>
    </row>
    <row r="30" spans="1:8" ht="15.75" customHeight="1" x14ac:dyDescent="0.25">
      <c r="A30" s="104" t="s">
        <v>149</v>
      </c>
      <c r="B30" s="44">
        <v>0</v>
      </c>
      <c r="C30" s="44">
        <v>0</v>
      </c>
      <c r="D30" s="44">
        <v>0</v>
      </c>
      <c r="E30" s="44">
        <v>0</v>
      </c>
      <c r="F30" s="44">
        <v>0</v>
      </c>
      <c r="G30" s="44">
        <v>0</v>
      </c>
      <c r="H30" s="44">
        <v>0</v>
      </c>
    </row>
    <row r="31" spans="1:8" ht="15" customHeight="1" x14ac:dyDescent="0.25">
      <c r="A31" s="10" t="s">
        <v>145</v>
      </c>
      <c r="B31" s="51"/>
      <c r="C31" s="51"/>
      <c r="D31" s="51"/>
      <c r="E31" s="51"/>
      <c r="F31" s="51"/>
      <c r="G31" s="51"/>
      <c r="H31" s="51"/>
    </row>
    <row r="32" spans="1:8" x14ac:dyDescent="0.25">
      <c r="A32" s="58"/>
    </row>
    <row r="33" spans="1:8" ht="14.45" customHeight="1" x14ac:dyDescent="0.25">
      <c r="A33" s="200" t="s">
        <v>497</v>
      </c>
      <c r="B33" s="200"/>
      <c r="C33" s="200"/>
      <c r="D33" s="200"/>
      <c r="E33" s="200"/>
      <c r="F33" s="200"/>
      <c r="G33" s="200"/>
      <c r="H33" s="200"/>
    </row>
    <row r="34" spans="1:8" ht="14.45" customHeight="1" x14ac:dyDescent="0.25">
      <c r="A34" s="200"/>
      <c r="B34" s="200"/>
      <c r="C34" s="200"/>
      <c r="D34" s="200"/>
      <c r="E34" s="200"/>
      <c r="F34" s="200"/>
      <c r="G34" s="200"/>
      <c r="H34" s="200"/>
    </row>
    <row r="35" spans="1:8" ht="14.45" customHeight="1" x14ac:dyDescent="0.25">
      <c r="A35" s="200"/>
      <c r="B35" s="200"/>
      <c r="C35" s="200"/>
      <c r="D35" s="200"/>
      <c r="E35" s="200"/>
      <c r="F35" s="200"/>
      <c r="G35" s="200"/>
      <c r="H35" s="200"/>
    </row>
    <row r="36" spans="1:8" ht="14.45" customHeight="1" x14ac:dyDescent="0.25">
      <c r="A36" s="200"/>
      <c r="B36" s="200"/>
      <c r="C36" s="200"/>
      <c r="D36" s="200"/>
      <c r="E36" s="200"/>
      <c r="F36" s="200"/>
      <c r="G36" s="200"/>
      <c r="H36" s="200"/>
    </row>
    <row r="37" spans="1:8" ht="14.45" customHeight="1" x14ac:dyDescent="0.25">
      <c r="A37" s="200"/>
      <c r="B37" s="200"/>
      <c r="C37" s="200"/>
      <c r="D37" s="200"/>
      <c r="E37" s="200"/>
      <c r="F37" s="200"/>
      <c r="G37" s="200"/>
      <c r="H37" s="200"/>
    </row>
    <row r="38" spans="1:8" x14ac:dyDescent="0.25">
      <c r="A38" s="58"/>
    </row>
    <row r="39" spans="1:8" ht="45" x14ac:dyDescent="0.25">
      <c r="A39" s="5" t="s">
        <v>150</v>
      </c>
      <c r="B39" s="5" t="s">
        <v>151</v>
      </c>
      <c r="C39" s="5" t="s">
        <v>152</v>
      </c>
      <c r="D39" s="5" t="s">
        <v>153</v>
      </c>
      <c r="E39" s="5" t="s">
        <v>154</v>
      </c>
      <c r="F39" s="7" t="s">
        <v>155</v>
      </c>
    </row>
    <row r="40" spans="1:8" x14ac:dyDescent="0.25">
      <c r="A40" s="42"/>
      <c r="B40" s="50"/>
      <c r="C40" s="50"/>
      <c r="D40" s="50"/>
      <c r="E40" s="50"/>
      <c r="F40" s="50"/>
    </row>
    <row r="41" spans="1:8" x14ac:dyDescent="0.25">
      <c r="A41" s="8" t="s">
        <v>156</v>
      </c>
      <c r="B41" s="4">
        <f>SUM(B42:B44)</f>
        <v>0</v>
      </c>
      <c r="C41" s="4">
        <f t="shared" ref="C41:F41" si="6">SUM(C42:C44)</f>
        <v>0</v>
      </c>
      <c r="D41" s="4">
        <f t="shared" si="6"/>
        <v>0</v>
      </c>
      <c r="E41" s="4">
        <f t="shared" si="6"/>
        <v>0</v>
      </c>
      <c r="F41" s="4">
        <f t="shared" si="6"/>
        <v>0</v>
      </c>
    </row>
    <row r="42" spans="1:8" x14ac:dyDescent="0.25">
      <c r="A42" s="104" t="s">
        <v>157</v>
      </c>
      <c r="B42" s="44">
        <v>0</v>
      </c>
      <c r="C42" s="44">
        <v>0</v>
      </c>
      <c r="D42" s="44">
        <v>0</v>
      </c>
      <c r="E42" s="44">
        <v>0</v>
      </c>
      <c r="F42" s="44">
        <v>0</v>
      </c>
      <c r="G42" s="66"/>
    </row>
    <row r="43" spans="1:8" x14ac:dyDescent="0.25">
      <c r="A43" s="104" t="s">
        <v>158</v>
      </c>
      <c r="B43" s="44">
        <v>0</v>
      </c>
      <c r="C43" s="44">
        <v>0</v>
      </c>
      <c r="D43" s="44">
        <v>0</v>
      </c>
      <c r="E43" s="44">
        <v>0</v>
      </c>
      <c r="F43" s="44">
        <v>0</v>
      </c>
      <c r="G43" s="66"/>
    </row>
    <row r="44" spans="1:8" x14ac:dyDescent="0.25">
      <c r="A44" s="104" t="s">
        <v>592</v>
      </c>
      <c r="B44" s="44">
        <v>0</v>
      </c>
      <c r="C44" s="44">
        <v>0</v>
      </c>
      <c r="D44" s="44">
        <v>0</v>
      </c>
      <c r="E44" s="44">
        <v>0</v>
      </c>
      <c r="F44" s="44">
        <v>0</v>
      </c>
      <c r="G44" s="66"/>
    </row>
    <row r="45" spans="1:8" x14ac:dyDescent="0.25">
      <c r="A45" s="11" t="s">
        <v>145</v>
      </c>
      <c r="B45" s="51"/>
      <c r="C45" s="51"/>
      <c r="D45" s="51"/>
      <c r="E45" s="51"/>
      <c r="F45" s="51"/>
    </row>
  </sheetData>
  <mergeCells count="2">
    <mergeCell ref="A1:H1"/>
    <mergeCell ref="A33:H37"/>
  </mergeCells>
  <dataValidations count="2">
    <dataValidation allowBlank="1" showInputMessage="1" showErrorMessage="1" prompt="Saldo al 31 de diciembre de 20XN-1 (d)" sqref="B6" xr:uid="{00000000-0002-0000-0100-000000000000}"/>
    <dataValidation type="decimal" allowBlank="1" showInputMessage="1" showErrorMessage="1" sqref="B8:B9 C23:H30 D13:F13 B13 D8:H9 D22:H22 D17:F21 G11:H21 C8:C22 B17:B30" xr:uid="{00000000-0002-0000-0100-000001000000}">
      <formula1>-1.79769313486231E+100</formula1>
      <formula2>1.79769313486231E+100</formula2>
    </dataValidation>
  </dataValidations>
  <pageMargins left="0.70866141732283472" right="0.70866141732283472" top="0.74803149606299213" bottom="0.74803149606299213" header="0.31496062992125984" footer="0.31496062992125984"/>
  <pageSetup paperSize="9" scale="63" orientation="landscape" horizontalDpi="1200" verticalDpi="1200" r:id="rId1"/>
  <ignoredErrors>
    <ignoredError sqref="B8:H9 B41:F44 B13:H13 E12 B17:H17 E16 B19:H31 C18:E18 E10 G10:H10 E11 G11:H11 G12:H12 E14 G14:H14 E15 G15:H15 G16:H16 G18:H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K21"/>
  <sheetViews>
    <sheetView showGridLines="0" zoomScale="66" zoomScaleNormal="70" workbookViewId="0">
      <selection sqref="A1:K21"/>
    </sheetView>
  </sheetViews>
  <sheetFormatPr baseColWidth="10" defaultColWidth="11" defaultRowHeight="15" x14ac:dyDescent="0.25"/>
  <cols>
    <col min="1" max="1" width="82.42578125" bestFit="1" customWidth="1"/>
    <col min="2" max="2" width="26" customWidth="1"/>
    <col min="3" max="3" width="28.7109375" customWidth="1"/>
    <col min="4" max="6" width="14.28515625" customWidth="1"/>
    <col min="7" max="7" width="17.140625" customWidth="1"/>
    <col min="8" max="8" width="20.5703125" customWidth="1"/>
    <col min="9" max="11" width="24.42578125" customWidth="1"/>
    <col min="12" max="12" width="4.28515625" customWidth="1"/>
  </cols>
  <sheetData>
    <row r="1" spans="1:11" ht="40.9" customHeight="1" x14ac:dyDescent="0.25">
      <c r="A1" s="201" t="s">
        <v>159</v>
      </c>
      <c r="B1" s="202"/>
      <c r="C1" s="202"/>
      <c r="D1" s="202"/>
      <c r="E1" s="202"/>
      <c r="F1" s="202"/>
      <c r="G1" s="202"/>
      <c r="H1" s="202"/>
      <c r="I1" s="202"/>
      <c r="J1" s="202"/>
      <c r="K1" s="203"/>
    </row>
    <row r="2" spans="1:11" x14ac:dyDescent="0.25">
      <c r="A2" s="105" t="str">
        <f>'Formato 1'!A2</f>
        <v>MUNICIPIO DE ACAMBARO, GTO.</v>
      </c>
      <c r="B2" s="106"/>
      <c r="C2" s="106"/>
      <c r="D2" s="106"/>
      <c r="E2" s="106"/>
      <c r="F2" s="106"/>
      <c r="G2" s="106"/>
      <c r="H2" s="106"/>
      <c r="I2" s="106"/>
      <c r="J2" s="106"/>
      <c r="K2" s="107"/>
    </row>
    <row r="3" spans="1:11" x14ac:dyDescent="0.25">
      <c r="A3" s="108" t="s">
        <v>160</v>
      </c>
      <c r="B3" s="109"/>
      <c r="C3" s="109"/>
      <c r="D3" s="109"/>
      <c r="E3" s="109"/>
      <c r="F3" s="109"/>
      <c r="G3" s="109"/>
      <c r="H3" s="109"/>
      <c r="I3" s="109"/>
      <c r="J3" s="109"/>
      <c r="K3" s="110"/>
    </row>
    <row r="4" spans="1:11" x14ac:dyDescent="0.25">
      <c r="A4" s="108" t="s">
        <v>549</v>
      </c>
      <c r="B4" s="109"/>
      <c r="C4" s="109"/>
      <c r="D4" s="109"/>
      <c r="E4" s="109"/>
      <c r="F4" s="109"/>
      <c r="G4" s="109"/>
      <c r="H4" s="109"/>
      <c r="I4" s="109"/>
      <c r="J4" s="109"/>
      <c r="K4" s="110"/>
    </row>
    <row r="5" spans="1:11" x14ac:dyDescent="0.25">
      <c r="A5" s="108" t="s">
        <v>2</v>
      </c>
      <c r="B5" s="109"/>
      <c r="C5" s="109"/>
      <c r="D5" s="109"/>
      <c r="E5" s="109"/>
      <c r="F5" s="109"/>
      <c r="G5" s="109"/>
      <c r="H5" s="109"/>
      <c r="I5" s="109"/>
      <c r="J5" s="109"/>
      <c r="K5" s="110"/>
    </row>
    <row r="6" spans="1:11" ht="105.75" customHeight="1" x14ac:dyDescent="0.25">
      <c r="A6" s="7" t="s">
        <v>161</v>
      </c>
      <c r="B6" s="7" t="s">
        <v>162</v>
      </c>
      <c r="C6" s="7" t="s">
        <v>163</v>
      </c>
      <c r="D6" s="7" t="s">
        <v>164</v>
      </c>
      <c r="E6" s="7" t="s">
        <v>165</v>
      </c>
      <c r="F6" s="7" t="s">
        <v>166</v>
      </c>
      <c r="G6" s="7" t="s">
        <v>167</v>
      </c>
      <c r="H6" s="7" t="s">
        <v>168</v>
      </c>
      <c r="I6" s="1" t="s">
        <v>540</v>
      </c>
      <c r="J6" s="1" t="s">
        <v>541</v>
      </c>
      <c r="K6" s="1" t="s">
        <v>542</v>
      </c>
    </row>
    <row r="7" spans="1:11" x14ac:dyDescent="0.25">
      <c r="A7" s="47"/>
      <c r="B7" s="50"/>
      <c r="C7" s="50"/>
      <c r="D7" s="50"/>
      <c r="E7" s="50"/>
      <c r="F7" s="50"/>
      <c r="G7" s="50"/>
      <c r="H7" s="50"/>
      <c r="I7" s="50"/>
      <c r="J7" s="50"/>
      <c r="K7" s="50"/>
    </row>
    <row r="8" spans="1:11" x14ac:dyDescent="0.25">
      <c r="A8" s="2" t="s">
        <v>169</v>
      </c>
      <c r="B8" s="93"/>
      <c r="C8" s="93"/>
      <c r="D8" s="93"/>
      <c r="E8" s="12">
        <f>SUM(E9:E12)</f>
        <v>0</v>
      </c>
      <c r="F8" s="93"/>
      <c r="G8" s="12">
        <f>SUM(G9:G12)</f>
        <v>0</v>
      </c>
      <c r="H8" s="12">
        <f t="shared" ref="H8:K8" si="0">SUM(H9:H12)</f>
        <v>0</v>
      </c>
      <c r="I8" s="12">
        <f t="shared" si="0"/>
        <v>0</v>
      </c>
      <c r="J8" s="12">
        <f t="shared" si="0"/>
        <v>0</v>
      </c>
      <c r="K8" s="12">
        <f t="shared" si="0"/>
        <v>0</v>
      </c>
    </row>
    <row r="9" spans="1:11" x14ac:dyDescent="0.25">
      <c r="A9" s="94"/>
      <c r="B9" s="160" t="s">
        <v>593</v>
      </c>
      <c r="C9" s="95"/>
      <c r="D9" s="95"/>
      <c r="E9" s="57"/>
      <c r="F9" s="57"/>
      <c r="G9" s="57"/>
      <c r="H9" s="57"/>
      <c r="I9" s="57"/>
      <c r="J9" s="57"/>
      <c r="K9" s="57"/>
    </row>
    <row r="10" spans="1:11" x14ac:dyDescent="0.25">
      <c r="A10" s="94"/>
      <c r="B10" s="95"/>
      <c r="C10" s="95"/>
      <c r="D10" s="95"/>
      <c r="E10" s="57"/>
      <c r="F10" s="57"/>
      <c r="G10" s="57"/>
      <c r="H10" s="57"/>
      <c r="I10" s="57"/>
      <c r="J10" s="57"/>
      <c r="K10" s="57"/>
    </row>
    <row r="11" spans="1:11" x14ac:dyDescent="0.25">
      <c r="A11" s="94"/>
      <c r="B11" s="95"/>
      <c r="C11" s="95"/>
      <c r="D11" s="95"/>
      <c r="E11" s="57"/>
      <c r="F11" s="57"/>
      <c r="G11" s="57"/>
      <c r="H11" s="57"/>
      <c r="I11" s="57"/>
      <c r="J11" s="57"/>
      <c r="K11" s="57"/>
    </row>
    <row r="12" spans="1:11" x14ac:dyDescent="0.25">
      <c r="A12" s="94"/>
      <c r="B12" s="95"/>
      <c r="C12" s="95"/>
      <c r="D12" s="95"/>
      <c r="E12" s="57"/>
      <c r="F12" s="57"/>
      <c r="G12" s="57"/>
      <c r="H12" s="57"/>
      <c r="I12" s="57"/>
      <c r="J12" s="57"/>
      <c r="K12" s="57"/>
    </row>
    <row r="13" spans="1:11" x14ac:dyDescent="0.25">
      <c r="A13" s="13" t="s">
        <v>145</v>
      </c>
      <c r="B13" s="96"/>
      <c r="C13" s="96"/>
      <c r="D13" s="96"/>
      <c r="E13" s="42"/>
      <c r="F13" s="42"/>
      <c r="G13" s="42"/>
      <c r="H13" s="42"/>
      <c r="I13" s="42"/>
      <c r="J13" s="42"/>
      <c r="K13" s="42"/>
    </row>
    <row r="14" spans="1:11" x14ac:dyDescent="0.25">
      <c r="A14" s="2" t="s">
        <v>170</v>
      </c>
      <c r="B14" s="93"/>
      <c r="C14" s="93"/>
      <c r="D14" s="93"/>
      <c r="E14" s="12">
        <f>SUM(E15:E18)</f>
        <v>0</v>
      </c>
      <c r="F14" s="93"/>
      <c r="G14" s="12">
        <f>SUM(G15:G18)</f>
        <v>0</v>
      </c>
      <c r="H14" s="12">
        <f t="shared" ref="H14:K14" si="1">SUM(H15:H18)</f>
        <v>0</v>
      </c>
      <c r="I14" s="12">
        <f t="shared" si="1"/>
        <v>0</v>
      </c>
      <c r="J14" s="12">
        <f t="shared" si="1"/>
        <v>0</v>
      </c>
      <c r="K14" s="12">
        <f t="shared" si="1"/>
        <v>0</v>
      </c>
    </row>
    <row r="15" spans="1:11" x14ac:dyDescent="0.25">
      <c r="A15" s="94"/>
      <c r="B15" s="95"/>
      <c r="C15" s="95"/>
      <c r="D15" s="95"/>
      <c r="E15" s="57"/>
      <c r="F15" s="57"/>
      <c r="G15" s="57"/>
      <c r="H15" s="57"/>
      <c r="I15" s="57"/>
      <c r="J15" s="57"/>
      <c r="K15" s="57"/>
    </row>
    <row r="16" spans="1:11" x14ac:dyDescent="0.25">
      <c r="A16" s="94"/>
      <c r="B16" s="95"/>
      <c r="C16" s="95"/>
      <c r="D16" s="95"/>
      <c r="E16" s="57"/>
      <c r="F16" s="57"/>
      <c r="G16" s="57"/>
      <c r="H16" s="57"/>
      <c r="I16" s="57"/>
      <c r="J16" s="57"/>
      <c r="K16" s="57"/>
    </row>
    <row r="17" spans="1:11" x14ac:dyDescent="0.25">
      <c r="A17" s="94"/>
      <c r="B17" s="95"/>
      <c r="C17" s="95"/>
      <c r="D17" s="95"/>
      <c r="E17" s="57"/>
      <c r="F17" s="57"/>
      <c r="G17" s="57"/>
      <c r="H17" s="57"/>
      <c r="I17" s="57"/>
      <c r="J17" s="57"/>
      <c r="K17" s="57"/>
    </row>
    <row r="18" spans="1:11" x14ac:dyDescent="0.25">
      <c r="A18" s="94"/>
      <c r="B18" s="95"/>
      <c r="C18" s="95"/>
      <c r="D18" s="95"/>
      <c r="E18" s="57"/>
      <c r="F18" s="57"/>
      <c r="G18" s="57"/>
      <c r="H18" s="57"/>
      <c r="I18" s="57"/>
      <c r="J18" s="57"/>
      <c r="K18" s="57"/>
    </row>
    <row r="19" spans="1:11" x14ac:dyDescent="0.25">
      <c r="A19" s="13"/>
      <c r="B19" s="96"/>
      <c r="C19" s="96"/>
      <c r="D19" s="96"/>
      <c r="E19" s="42"/>
      <c r="F19" s="42"/>
      <c r="G19" s="42"/>
      <c r="H19" s="42"/>
      <c r="I19" s="42"/>
      <c r="J19" s="42"/>
      <c r="K19" s="42"/>
    </row>
    <row r="20" spans="1:11" x14ac:dyDescent="0.25">
      <c r="A20" s="2" t="s">
        <v>171</v>
      </c>
      <c r="B20" s="93"/>
      <c r="C20" s="93"/>
      <c r="D20" s="93"/>
      <c r="E20" s="12">
        <f>SUM(E8,E14)</f>
        <v>0</v>
      </c>
      <c r="F20" s="93"/>
      <c r="G20" s="12">
        <f>SUM(G8,G14)</f>
        <v>0</v>
      </c>
      <c r="H20" s="12">
        <f t="shared" ref="H20:K20" si="2">SUM(H8,H14)</f>
        <v>0</v>
      </c>
      <c r="I20" s="12">
        <f t="shared" si="2"/>
        <v>0</v>
      </c>
      <c r="J20" s="12">
        <f t="shared" si="2"/>
        <v>0</v>
      </c>
      <c r="K20" s="12">
        <f t="shared" si="2"/>
        <v>0</v>
      </c>
    </row>
    <row r="21" spans="1:11" x14ac:dyDescent="0.25">
      <c r="A21" s="52"/>
      <c r="B21" s="51"/>
      <c r="C21" s="51"/>
      <c r="D21" s="51"/>
      <c r="E21" s="51"/>
      <c r="F21" s="51"/>
      <c r="G21" s="51"/>
      <c r="H21" s="51"/>
      <c r="I21" s="51"/>
      <c r="J21" s="51"/>
      <c r="K21" s="51"/>
    </row>
  </sheetData>
  <mergeCells count="1">
    <mergeCell ref="A1:K1"/>
  </mergeCells>
  <dataValidations count="5">
    <dataValidation type="date" operator="greaterThanOrEqual" allowBlank="1" showInputMessage="1" showErrorMessage="1" sqref="B15:D18 B9:D12" xr:uid="{00000000-0002-0000-0200-000000000000}">
      <formula1>36526</formula1>
    </dataValidation>
    <dataValidation allowBlank="1" showInputMessage="1" showErrorMessage="1" prompt="Saldo pendiente por pagar de la inversión al XX de XXXX de 20XN (m = g - l)" sqref="K6" xr:uid="{00000000-0002-0000-0200-000001000000}"/>
    <dataValidation allowBlank="1" showInputMessage="1" showErrorMessage="1" prompt="Monto pagado de la inversión actualizado al XX de XXXX de 20XN (k)" sqref="J6" xr:uid="{00000000-0002-0000-0200-000002000000}"/>
    <dataValidation allowBlank="1" showInputMessage="1" showErrorMessage="1" prompt="Monto pagado de la inversión al XX de XXXX de 20XN (k)" sqref="I6" xr:uid="{00000000-0002-0000-0200-000003000000}"/>
    <dataValidation type="decimal" allowBlank="1" showInputMessage="1" showErrorMessage="1" sqref="E8:K20" xr:uid="{00000000-0002-0000-0200-000004000000}">
      <formula1>-1.79769313486231E+100</formula1>
      <formula2>1.79769313486231E+100</formula2>
    </dataValidation>
  </dataValidations>
  <pageMargins left="0.70866141732283472" right="0.70866141732283472" top="0.74803149606299213" bottom="0.74803149606299213" header="0.31496062992125984" footer="0.31496062992125984"/>
  <pageSetup paperSize="9" scale="40" orientation="landscape" horizontalDpi="1200" verticalDpi="1200" r:id="rId1"/>
  <ignoredErrors>
    <ignoredError sqref="E8 G8 H8 I8 J8 K8:K14 E13:E14 G13:G14 I13:I14 H19:H20 J19:J20 E19:E20 I19:I20 H13:H14 J13:J14 K19:K20 G19:G2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D75"/>
  <sheetViews>
    <sheetView showGridLines="0" topLeftCell="A37" zoomScale="67" zoomScaleNormal="53" workbookViewId="0">
      <selection sqref="A1:D75"/>
    </sheetView>
  </sheetViews>
  <sheetFormatPr baseColWidth="10" defaultColWidth="11" defaultRowHeight="15" x14ac:dyDescent="0.25"/>
  <cols>
    <col min="1" max="1" width="102.42578125" customWidth="1"/>
    <col min="2" max="2" width="21.140625" bestFit="1" customWidth="1"/>
    <col min="3" max="3" width="22.5703125" bestFit="1" customWidth="1"/>
    <col min="4" max="4" width="22.7109375" bestFit="1" customWidth="1"/>
    <col min="5" max="5" width="3.28515625" customWidth="1"/>
  </cols>
  <sheetData>
    <row r="1" spans="1:4" ht="40.9" customHeight="1" x14ac:dyDescent="0.25">
      <c r="A1" s="201" t="s">
        <v>172</v>
      </c>
      <c r="B1" s="202"/>
      <c r="C1" s="202"/>
      <c r="D1" s="203"/>
    </row>
    <row r="2" spans="1:4" x14ac:dyDescent="0.25">
      <c r="A2" s="105" t="str">
        <f>'Formato 1'!A2</f>
        <v>MUNICIPIO DE ACAMBARO, GTO.</v>
      </c>
      <c r="B2" s="106"/>
      <c r="C2" s="106"/>
      <c r="D2" s="107"/>
    </row>
    <row r="3" spans="1:4" x14ac:dyDescent="0.25">
      <c r="A3" s="108" t="s">
        <v>173</v>
      </c>
      <c r="B3" s="109"/>
      <c r="C3" s="109"/>
      <c r="D3" s="110"/>
    </row>
    <row r="4" spans="1:4" x14ac:dyDescent="0.25">
      <c r="A4" s="108" t="str">
        <f>'Formato 3'!A4</f>
        <v>DEL 1 DE ENERO DEL 2024 AL 31 DE MARZO DEL 2024</v>
      </c>
      <c r="B4" s="109"/>
      <c r="C4" s="109"/>
      <c r="D4" s="110"/>
    </row>
    <row r="5" spans="1:4" x14ac:dyDescent="0.25">
      <c r="A5" s="111" t="s">
        <v>2</v>
      </c>
      <c r="B5" s="112"/>
      <c r="C5" s="112"/>
      <c r="D5" s="113"/>
    </row>
    <row r="6" spans="1:4" ht="41.45" customHeight="1" x14ac:dyDescent="0.25"/>
    <row r="7" spans="1:4" ht="30" x14ac:dyDescent="0.25">
      <c r="A7" s="14" t="s">
        <v>4</v>
      </c>
      <c r="B7" s="7" t="s">
        <v>174</v>
      </c>
      <c r="C7" s="7" t="s">
        <v>175</v>
      </c>
      <c r="D7" s="7" t="s">
        <v>176</v>
      </c>
    </row>
    <row r="8" spans="1:4" x14ac:dyDescent="0.25">
      <c r="A8" s="3" t="s">
        <v>177</v>
      </c>
      <c r="B8" s="15">
        <f>SUM(B9:B11)</f>
        <v>555318172.27999997</v>
      </c>
      <c r="C8" s="15">
        <f>SUM(C9:C11)</f>
        <v>140044527.88999999</v>
      </c>
      <c r="D8" s="15">
        <f>SUM(D9:D11)</f>
        <v>138758165.44</v>
      </c>
    </row>
    <row r="9" spans="1:4" x14ac:dyDescent="0.25">
      <c r="A9" s="55" t="s">
        <v>178</v>
      </c>
      <c r="B9" s="88">
        <v>392081951.27999997</v>
      </c>
      <c r="C9" s="88">
        <v>92615372.890000001</v>
      </c>
      <c r="D9" s="88">
        <v>91329182.439999998</v>
      </c>
    </row>
    <row r="10" spans="1:4" x14ac:dyDescent="0.25">
      <c r="A10" s="55" t="s">
        <v>179</v>
      </c>
      <c r="B10" s="88">
        <v>163236221</v>
      </c>
      <c r="C10" s="88">
        <v>47429155</v>
      </c>
      <c r="D10" s="88">
        <v>47428983</v>
      </c>
    </row>
    <row r="11" spans="1:4" x14ac:dyDescent="0.25">
      <c r="A11" s="55" t="s">
        <v>180</v>
      </c>
      <c r="B11" s="88">
        <f>B44</f>
        <v>0</v>
      </c>
      <c r="C11" s="88">
        <f>C44</f>
        <v>0</v>
      </c>
      <c r="D11" s="88">
        <f>D44</f>
        <v>0</v>
      </c>
    </row>
    <row r="12" spans="1:4" x14ac:dyDescent="0.25">
      <c r="A12" s="43"/>
      <c r="B12" s="85"/>
      <c r="C12" s="85"/>
      <c r="D12" s="85"/>
    </row>
    <row r="13" spans="1:4" x14ac:dyDescent="0.25">
      <c r="A13" s="3" t="s">
        <v>181</v>
      </c>
      <c r="B13" s="15">
        <f>B14+B15</f>
        <v>555318172.27999997</v>
      </c>
      <c r="C13" s="15">
        <f>C14+C15</f>
        <v>133723088.28999999</v>
      </c>
      <c r="D13" s="15">
        <f>D14+D15</f>
        <v>131864676.41999999</v>
      </c>
    </row>
    <row r="14" spans="1:4" x14ac:dyDescent="0.25">
      <c r="A14" s="55" t="s">
        <v>182</v>
      </c>
      <c r="B14" s="88">
        <v>279136897.79000002</v>
      </c>
      <c r="C14" s="88">
        <v>54415403.079999998</v>
      </c>
      <c r="D14" s="88">
        <v>52556991.210000001</v>
      </c>
    </row>
    <row r="15" spans="1:4" x14ac:dyDescent="0.25">
      <c r="A15" s="55" t="s">
        <v>183</v>
      </c>
      <c r="B15" s="88">
        <v>276181274.49000001</v>
      </c>
      <c r="C15" s="88">
        <v>79307685.209999993</v>
      </c>
      <c r="D15" s="88">
        <v>79307685.209999993</v>
      </c>
    </row>
    <row r="16" spans="1:4" x14ac:dyDescent="0.25">
      <c r="A16" s="43"/>
      <c r="B16" s="85"/>
      <c r="C16" s="85"/>
      <c r="D16" s="85"/>
    </row>
    <row r="17" spans="1:4" x14ac:dyDescent="0.25">
      <c r="A17" s="3" t="s">
        <v>184</v>
      </c>
      <c r="B17" s="16">
        <v>0</v>
      </c>
      <c r="C17" s="15">
        <f>C18+C19</f>
        <v>119992831.59999999</v>
      </c>
      <c r="D17" s="15">
        <f>D18+D19</f>
        <v>0</v>
      </c>
    </row>
    <row r="18" spans="1:4" x14ac:dyDescent="0.25">
      <c r="A18" s="55" t="s">
        <v>185</v>
      </c>
      <c r="B18" s="17">
        <v>0</v>
      </c>
      <c r="C18" s="44">
        <v>119992831.59999999</v>
      </c>
      <c r="D18" s="44">
        <v>0</v>
      </c>
    </row>
    <row r="19" spans="1:4" x14ac:dyDescent="0.25">
      <c r="A19" s="55" t="s">
        <v>186</v>
      </c>
      <c r="B19" s="17">
        <v>0</v>
      </c>
      <c r="C19" s="44">
        <v>0</v>
      </c>
      <c r="D19" s="44">
        <v>0</v>
      </c>
    </row>
    <row r="20" spans="1:4" x14ac:dyDescent="0.25">
      <c r="A20" s="43"/>
      <c r="B20" s="85"/>
      <c r="C20" s="85"/>
      <c r="D20" s="85"/>
    </row>
    <row r="21" spans="1:4" x14ac:dyDescent="0.25">
      <c r="A21" s="3" t="s">
        <v>187</v>
      </c>
      <c r="B21" s="15">
        <f>B8-B13+B17</f>
        <v>0</v>
      </c>
      <c r="C21" s="15">
        <f>C8-C13+C17</f>
        <v>126314271.19999999</v>
      </c>
      <c r="D21" s="15">
        <f>D8-D13+D17</f>
        <v>6893489.0200000107</v>
      </c>
    </row>
    <row r="22" spans="1:4" x14ac:dyDescent="0.25">
      <c r="A22" s="3"/>
      <c r="B22" s="85"/>
      <c r="C22" s="85"/>
      <c r="D22" s="85"/>
    </row>
    <row r="23" spans="1:4" x14ac:dyDescent="0.25">
      <c r="A23" s="3" t="s">
        <v>188</v>
      </c>
      <c r="B23" s="15">
        <f>B21-B11</f>
        <v>0</v>
      </c>
      <c r="C23" s="15">
        <f>C21-C11</f>
        <v>126314271.19999999</v>
      </c>
      <c r="D23" s="15">
        <f>D21-D11</f>
        <v>6893489.0200000107</v>
      </c>
    </row>
    <row r="24" spans="1:4" x14ac:dyDescent="0.25">
      <c r="A24" s="3"/>
      <c r="B24" s="18"/>
      <c r="C24" s="18"/>
      <c r="D24" s="18"/>
    </row>
    <row r="25" spans="1:4" x14ac:dyDescent="0.25">
      <c r="A25" s="19" t="s">
        <v>189</v>
      </c>
      <c r="B25" s="15">
        <f>B23-B17</f>
        <v>0</v>
      </c>
      <c r="C25" s="15">
        <f>C23-C17</f>
        <v>6321439.599999994</v>
      </c>
      <c r="D25" s="15">
        <f>D23-D17</f>
        <v>6893489.0200000107</v>
      </c>
    </row>
    <row r="26" spans="1:4" x14ac:dyDescent="0.25">
      <c r="A26" s="20"/>
      <c r="B26" s="76"/>
      <c r="C26" s="76"/>
      <c r="D26" s="76"/>
    </row>
    <row r="27" spans="1:4" x14ac:dyDescent="0.25">
      <c r="A27" s="58"/>
    </row>
    <row r="28" spans="1:4" x14ac:dyDescent="0.25">
      <c r="A28" s="14" t="s">
        <v>190</v>
      </c>
      <c r="B28" s="7" t="s">
        <v>191</v>
      </c>
      <c r="C28" s="7" t="s">
        <v>175</v>
      </c>
      <c r="D28" s="7" t="s">
        <v>192</v>
      </c>
    </row>
    <row r="29" spans="1:4" x14ac:dyDescent="0.25">
      <c r="A29" s="3" t="s">
        <v>193</v>
      </c>
      <c r="B29" s="4">
        <f>B30+B31</f>
        <v>0</v>
      </c>
      <c r="C29" s="4">
        <f>C30+C31</f>
        <v>0</v>
      </c>
      <c r="D29" s="4">
        <f>D30+D31</f>
        <v>0</v>
      </c>
    </row>
    <row r="30" spans="1:4" x14ac:dyDescent="0.25">
      <c r="A30" s="55" t="s">
        <v>194</v>
      </c>
      <c r="B30" s="44">
        <v>0</v>
      </c>
      <c r="C30" s="44">
        <v>0</v>
      </c>
      <c r="D30" s="44">
        <v>0</v>
      </c>
    </row>
    <row r="31" spans="1:4" x14ac:dyDescent="0.25">
      <c r="A31" s="55" t="s">
        <v>195</v>
      </c>
      <c r="B31" s="44">
        <v>0</v>
      </c>
      <c r="C31" s="44">
        <v>0</v>
      </c>
      <c r="D31" s="44">
        <v>0</v>
      </c>
    </row>
    <row r="32" spans="1:4" x14ac:dyDescent="0.25">
      <c r="A32" s="42"/>
      <c r="B32" s="46"/>
      <c r="C32" s="46"/>
      <c r="D32" s="46"/>
    </row>
    <row r="33" spans="1:4" ht="14.45" customHeight="1" x14ac:dyDescent="0.25">
      <c r="A33" s="3" t="s">
        <v>196</v>
      </c>
      <c r="B33" s="4">
        <f>B25+B29</f>
        <v>0</v>
      </c>
      <c r="C33" s="4">
        <f>C25+C29</f>
        <v>6321439.599999994</v>
      </c>
      <c r="D33" s="4">
        <f>D25+D29</f>
        <v>6893489.0200000107</v>
      </c>
    </row>
    <row r="34" spans="1:4" ht="14.45" customHeight="1" x14ac:dyDescent="0.25">
      <c r="A34" s="52"/>
      <c r="B34" s="53"/>
      <c r="C34" s="53"/>
      <c r="D34" s="53"/>
    </row>
    <row r="35" spans="1:4" ht="14.45" customHeight="1" x14ac:dyDescent="0.25">
      <c r="A35" s="58"/>
    </row>
    <row r="36" spans="1:4" ht="14.45" customHeight="1" x14ac:dyDescent="0.25">
      <c r="A36" s="14" t="s">
        <v>190</v>
      </c>
      <c r="B36" s="7" t="s">
        <v>197</v>
      </c>
      <c r="C36" s="7" t="s">
        <v>175</v>
      </c>
      <c r="D36" s="7" t="s">
        <v>176</v>
      </c>
    </row>
    <row r="37" spans="1:4" ht="14.45" customHeight="1" x14ac:dyDescent="0.25">
      <c r="A37" s="3" t="s">
        <v>198</v>
      </c>
      <c r="B37" s="4">
        <f>B38+B39</f>
        <v>0</v>
      </c>
      <c r="C37" s="4">
        <f>C38+C39</f>
        <v>0</v>
      </c>
      <c r="D37" s="4">
        <f>D38+D39</f>
        <v>0</v>
      </c>
    </row>
    <row r="38" spans="1:4" x14ac:dyDescent="0.25">
      <c r="A38" s="55" t="s">
        <v>199</v>
      </c>
      <c r="B38" s="44">
        <v>0</v>
      </c>
      <c r="C38" s="44">
        <v>0</v>
      </c>
      <c r="D38" s="44">
        <v>0</v>
      </c>
    </row>
    <row r="39" spans="1:4" x14ac:dyDescent="0.25">
      <c r="A39" s="55" t="s">
        <v>200</v>
      </c>
      <c r="B39" s="44">
        <v>0</v>
      </c>
      <c r="C39" s="44">
        <v>0</v>
      </c>
      <c r="D39" s="44">
        <v>0</v>
      </c>
    </row>
    <row r="40" spans="1:4" x14ac:dyDescent="0.25">
      <c r="A40" s="3" t="s">
        <v>201</v>
      </c>
      <c r="B40" s="4">
        <f>B41+B42</f>
        <v>0</v>
      </c>
      <c r="C40" s="4">
        <f>C41+C42</f>
        <v>0</v>
      </c>
      <c r="D40" s="4">
        <f>D41+D42</f>
        <v>0</v>
      </c>
    </row>
    <row r="41" spans="1:4" x14ac:dyDescent="0.25">
      <c r="A41" s="55" t="s">
        <v>202</v>
      </c>
      <c r="B41" s="44">
        <v>0</v>
      </c>
      <c r="C41" s="44">
        <v>0</v>
      </c>
      <c r="D41" s="44">
        <v>0</v>
      </c>
    </row>
    <row r="42" spans="1:4" x14ac:dyDescent="0.25">
      <c r="A42" s="55" t="s">
        <v>203</v>
      </c>
      <c r="B42" s="44">
        <v>0</v>
      </c>
      <c r="C42" s="44">
        <v>0</v>
      </c>
      <c r="D42" s="44">
        <v>0</v>
      </c>
    </row>
    <row r="43" spans="1:4" x14ac:dyDescent="0.25">
      <c r="A43" s="42"/>
      <c r="B43" s="46"/>
      <c r="C43" s="46"/>
      <c r="D43" s="46"/>
    </row>
    <row r="44" spans="1:4" x14ac:dyDescent="0.25">
      <c r="A44" s="3" t="s">
        <v>204</v>
      </c>
      <c r="B44" s="4">
        <f>B37-B40</f>
        <v>0</v>
      </c>
      <c r="C44" s="4">
        <f>C37-C40</f>
        <v>0</v>
      </c>
      <c r="D44" s="4">
        <f>D37-D40</f>
        <v>0</v>
      </c>
    </row>
    <row r="45" spans="1:4" x14ac:dyDescent="0.25">
      <c r="A45" s="21"/>
      <c r="B45" s="53"/>
      <c r="C45" s="53"/>
      <c r="D45" s="53"/>
    </row>
    <row r="47" spans="1:4" ht="30" x14ac:dyDescent="0.25">
      <c r="A47" s="14" t="s">
        <v>190</v>
      </c>
      <c r="B47" s="7" t="s">
        <v>197</v>
      </c>
      <c r="C47" s="7" t="s">
        <v>175</v>
      </c>
      <c r="D47" s="7" t="s">
        <v>176</v>
      </c>
    </row>
    <row r="48" spans="1:4" x14ac:dyDescent="0.25">
      <c r="A48" s="89" t="s">
        <v>205</v>
      </c>
      <c r="B48" s="90">
        <f>B9</f>
        <v>392081951.27999997</v>
      </c>
      <c r="C48" s="90">
        <f>C9</f>
        <v>92615372.890000001</v>
      </c>
      <c r="D48" s="90">
        <f>D9</f>
        <v>91329182.439999998</v>
      </c>
    </row>
    <row r="49" spans="1:4" x14ac:dyDescent="0.25">
      <c r="A49" s="22" t="s">
        <v>206</v>
      </c>
      <c r="B49" s="4">
        <f>B50-B51</f>
        <v>0</v>
      </c>
      <c r="C49" s="4">
        <f>C50-C51</f>
        <v>0</v>
      </c>
      <c r="D49" s="4">
        <f>D50-D51</f>
        <v>0</v>
      </c>
    </row>
    <row r="50" spans="1:4" x14ac:dyDescent="0.25">
      <c r="A50" s="91" t="s">
        <v>199</v>
      </c>
      <c r="B50" s="44">
        <v>0</v>
      </c>
      <c r="C50" s="44">
        <v>0</v>
      </c>
      <c r="D50" s="44">
        <v>0</v>
      </c>
    </row>
    <row r="51" spans="1:4" x14ac:dyDescent="0.25">
      <c r="A51" s="91" t="s">
        <v>202</v>
      </c>
      <c r="B51" s="44">
        <v>0</v>
      </c>
      <c r="C51" s="44">
        <v>0</v>
      </c>
      <c r="D51" s="44">
        <v>0</v>
      </c>
    </row>
    <row r="52" spans="1:4" x14ac:dyDescent="0.25">
      <c r="A52" s="42"/>
      <c r="B52" s="46"/>
      <c r="C52" s="46"/>
      <c r="D52" s="46"/>
    </row>
    <row r="53" spans="1:4" x14ac:dyDescent="0.25">
      <c r="A53" s="55" t="s">
        <v>182</v>
      </c>
      <c r="B53" s="44">
        <f>B14</f>
        <v>279136897.79000002</v>
      </c>
      <c r="C53" s="44">
        <f>C14</f>
        <v>54415403.079999998</v>
      </c>
      <c r="D53" s="44">
        <f>D14</f>
        <v>52556991.210000001</v>
      </c>
    </row>
    <row r="54" spans="1:4" x14ac:dyDescent="0.25">
      <c r="A54" s="42"/>
      <c r="B54" s="46"/>
      <c r="C54" s="46"/>
      <c r="D54" s="46"/>
    </row>
    <row r="55" spans="1:4" x14ac:dyDescent="0.25">
      <c r="A55" s="55">
        <v>0</v>
      </c>
      <c r="B55" s="23">
        <v>0</v>
      </c>
      <c r="C55" s="44">
        <f>C18</f>
        <v>119992831.59999999</v>
      </c>
      <c r="D55" s="44">
        <f>D18</f>
        <v>0</v>
      </c>
    </row>
    <row r="56" spans="1:4" x14ac:dyDescent="0.25">
      <c r="A56" s="42"/>
      <c r="B56" s="46"/>
      <c r="C56" s="46"/>
      <c r="D56" s="46"/>
    </row>
    <row r="57" spans="1:4" x14ac:dyDescent="0.25">
      <c r="A57" s="19" t="s">
        <v>498</v>
      </c>
      <c r="B57" s="4">
        <f>B48+B49-B53+B55</f>
        <v>112945053.48999995</v>
      </c>
      <c r="C57" s="4">
        <f>C48+C49-C53+C55</f>
        <v>158192801.41</v>
      </c>
      <c r="D57" s="4">
        <f>D48+D49-D53+D55</f>
        <v>38772191.229999997</v>
      </c>
    </row>
    <row r="58" spans="1:4" x14ac:dyDescent="0.25">
      <c r="A58" s="24"/>
      <c r="B58" s="25"/>
      <c r="C58" s="25"/>
      <c r="D58" s="25"/>
    </row>
    <row r="59" spans="1:4" x14ac:dyDescent="0.25">
      <c r="A59" s="19" t="s">
        <v>207</v>
      </c>
      <c r="B59" s="4">
        <f>B57-B49</f>
        <v>112945053.48999995</v>
      </c>
      <c r="C59" s="4">
        <f>C57-C49</f>
        <v>158192801.41</v>
      </c>
      <c r="D59" s="4">
        <f>D57-D49</f>
        <v>38772191.229999997</v>
      </c>
    </row>
    <row r="60" spans="1:4" x14ac:dyDescent="0.25">
      <c r="A60" s="52"/>
      <c r="B60" s="53"/>
      <c r="C60" s="53"/>
      <c r="D60" s="53"/>
    </row>
    <row r="62" spans="1:4" ht="30" x14ac:dyDescent="0.25">
      <c r="A62" s="14" t="s">
        <v>190</v>
      </c>
      <c r="B62" s="7" t="s">
        <v>197</v>
      </c>
      <c r="C62" s="7" t="s">
        <v>175</v>
      </c>
      <c r="D62" s="7" t="s">
        <v>176</v>
      </c>
    </row>
    <row r="63" spans="1:4" x14ac:dyDescent="0.25">
      <c r="A63" s="89" t="s">
        <v>179</v>
      </c>
      <c r="B63" s="92">
        <f>B10</f>
        <v>163236221</v>
      </c>
      <c r="C63" s="92">
        <f>C10</f>
        <v>47429155</v>
      </c>
      <c r="D63" s="92">
        <f>D10</f>
        <v>47428983</v>
      </c>
    </row>
    <row r="64" spans="1:4" ht="30" x14ac:dyDescent="0.25">
      <c r="A64" s="22" t="s">
        <v>208</v>
      </c>
      <c r="B64" s="15">
        <f>B65-B66</f>
        <v>0</v>
      </c>
      <c r="C64" s="15">
        <f>C65-C66</f>
        <v>0</v>
      </c>
      <c r="D64" s="15">
        <f>D65-D66</f>
        <v>0</v>
      </c>
    </row>
    <row r="65" spans="1:4" x14ac:dyDescent="0.25">
      <c r="A65" s="91" t="s">
        <v>200</v>
      </c>
      <c r="B65" s="88">
        <v>0</v>
      </c>
      <c r="C65" s="88">
        <v>0</v>
      </c>
      <c r="D65" s="88">
        <v>0</v>
      </c>
    </row>
    <row r="66" spans="1:4" x14ac:dyDescent="0.25">
      <c r="A66" s="91" t="s">
        <v>203</v>
      </c>
      <c r="B66" s="88">
        <v>0</v>
      </c>
      <c r="C66" s="88">
        <v>0</v>
      </c>
      <c r="D66" s="88">
        <v>0</v>
      </c>
    </row>
    <row r="67" spans="1:4" x14ac:dyDescent="0.25">
      <c r="A67" s="42"/>
      <c r="B67" s="85"/>
      <c r="C67" s="85"/>
      <c r="D67" s="85"/>
    </row>
    <row r="68" spans="1:4" x14ac:dyDescent="0.25">
      <c r="A68" s="55" t="s">
        <v>209</v>
      </c>
      <c r="B68" s="88">
        <f>B15</f>
        <v>276181274.49000001</v>
      </c>
      <c r="C68" s="88">
        <f>C15</f>
        <v>79307685.209999993</v>
      </c>
      <c r="D68" s="88">
        <f>D15</f>
        <v>79307685.209999993</v>
      </c>
    </row>
    <row r="69" spans="1:4" x14ac:dyDescent="0.25">
      <c r="A69" s="42"/>
      <c r="B69" s="85"/>
      <c r="C69" s="85"/>
      <c r="D69" s="85"/>
    </row>
    <row r="70" spans="1:4" x14ac:dyDescent="0.25">
      <c r="A70" s="55" t="s">
        <v>186</v>
      </c>
      <c r="B70" s="17">
        <v>0</v>
      </c>
      <c r="C70" s="88">
        <f>C19</f>
        <v>0</v>
      </c>
      <c r="D70" s="88">
        <f>D19</f>
        <v>0</v>
      </c>
    </row>
    <row r="71" spans="1:4" x14ac:dyDescent="0.25">
      <c r="A71" s="42"/>
      <c r="B71" s="85"/>
      <c r="C71" s="85"/>
      <c r="D71" s="85"/>
    </row>
    <row r="72" spans="1:4" x14ac:dyDescent="0.25">
      <c r="A72" s="19" t="s">
        <v>499</v>
      </c>
      <c r="B72" s="15">
        <f>B63+B64-B68+B70</f>
        <v>-112945053.49000001</v>
      </c>
      <c r="C72" s="15">
        <f>C63+C64-C68+C70</f>
        <v>-31878530.209999993</v>
      </c>
      <c r="D72" s="15">
        <f>D63+D64-D68+D70</f>
        <v>-31878702.209999993</v>
      </c>
    </row>
    <row r="73" spans="1:4" x14ac:dyDescent="0.25">
      <c r="A73" s="42"/>
      <c r="B73" s="85"/>
      <c r="C73" s="85"/>
      <c r="D73" s="85"/>
    </row>
    <row r="74" spans="1:4" x14ac:dyDescent="0.25">
      <c r="A74" s="19" t="s">
        <v>210</v>
      </c>
      <c r="B74" s="15">
        <f>B72-B64</f>
        <v>-112945053.49000001</v>
      </c>
      <c r="C74" s="15">
        <f>C72-C64</f>
        <v>-31878530.209999993</v>
      </c>
      <c r="D74" s="15">
        <f>D72-D64</f>
        <v>-31878702.209999993</v>
      </c>
    </row>
    <row r="75" spans="1:4" x14ac:dyDescent="0.25">
      <c r="A75" s="52"/>
      <c r="B75" s="76"/>
      <c r="C75" s="76"/>
      <c r="D75" s="76"/>
    </row>
  </sheetData>
  <mergeCells count="1">
    <mergeCell ref="A1:D1"/>
  </mergeCells>
  <dataValidations count="1">
    <dataValidation type="decimal" allowBlank="1" showInputMessage="1" showErrorMessage="1" sqref="B63:D74 B37:D44 B29:D33 B48:D59 B8:D25" xr:uid="{00000000-0002-0000-0300-000000000000}">
      <formula1>-1.79769313486231E+100</formula1>
      <formula2>1.79769313486231E+100</formula2>
    </dataValidation>
  </dataValidations>
  <pageMargins left="0.70866141732283472" right="0.70866141732283472" top="0.74803149606299213" bottom="0.74803149606299213" header="0.31496062992125984" footer="0.31496062992125984"/>
  <pageSetup paperSize="9" scale="65" fitToHeight="0" orientation="landscape" horizontalDpi="1200" verticalDpi="1200" r:id="rId1"/>
  <ignoredErrors>
    <ignoredError sqref="B8:D8 B29:D29 B37:D37 B48:D49 B63:D64 B11:D13 B16:D17 B20:D25 B18 B19 B32:D33 B40:D40 B43:D44 B52:D59 B67:D7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H76"/>
  <sheetViews>
    <sheetView showGridLines="0" topLeftCell="A51" zoomScale="76" zoomScaleNormal="115" workbookViewId="0">
      <selection sqref="A1:G76"/>
    </sheetView>
  </sheetViews>
  <sheetFormatPr baseColWidth="10" defaultColWidth="11" defaultRowHeight="15" x14ac:dyDescent="0.25"/>
  <cols>
    <col min="1" max="1" width="87" bestFit="1" customWidth="1"/>
    <col min="2" max="2" width="22.28515625" bestFit="1" customWidth="1"/>
    <col min="3" max="3" width="20.5703125" bestFit="1" customWidth="1"/>
    <col min="4" max="4" width="22.28515625" bestFit="1" customWidth="1"/>
    <col min="5" max="5" width="21.85546875" bestFit="1" customWidth="1"/>
    <col min="6" max="6" width="22.28515625" bestFit="1" customWidth="1"/>
    <col min="7" max="7" width="21.28515625" bestFit="1" customWidth="1"/>
    <col min="8" max="8" width="11" customWidth="1"/>
  </cols>
  <sheetData>
    <row r="1" spans="1:7" ht="40.9" customHeight="1" x14ac:dyDescent="0.25">
      <c r="A1" s="201" t="s">
        <v>211</v>
      </c>
      <c r="B1" s="202"/>
      <c r="C1" s="202"/>
      <c r="D1" s="202"/>
      <c r="E1" s="202"/>
      <c r="F1" s="202"/>
      <c r="G1" s="203"/>
    </row>
    <row r="2" spans="1:7" x14ac:dyDescent="0.25">
      <c r="A2" s="105" t="str">
        <f>'Formato 1'!A2</f>
        <v>MUNICIPIO DE ACAMBARO, GTO.</v>
      </c>
      <c r="B2" s="106"/>
      <c r="C2" s="106"/>
      <c r="D2" s="106"/>
      <c r="E2" s="106"/>
      <c r="F2" s="106"/>
      <c r="G2" s="107"/>
    </row>
    <row r="3" spans="1:7" x14ac:dyDescent="0.25">
      <c r="A3" s="108" t="s">
        <v>212</v>
      </c>
      <c r="B3" s="109"/>
      <c r="C3" s="109"/>
      <c r="D3" s="109"/>
      <c r="E3" s="109"/>
      <c r="F3" s="109"/>
      <c r="G3" s="110"/>
    </row>
    <row r="4" spans="1:7" x14ac:dyDescent="0.25">
      <c r="A4" s="108" t="str">
        <f>'Formato 3'!A4</f>
        <v>DEL 1 DE ENERO DEL 2024 AL 31 DE MARZO DEL 2024</v>
      </c>
      <c r="B4" s="109"/>
      <c r="C4" s="109"/>
      <c r="D4" s="109"/>
      <c r="E4" s="109"/>
      <c r="F4" s="109"/>
      <c r="G4" s="110"/>
    </row>
    <row r="5" spans="1:7" x14ac:dyDescent="0.25">
      <c r="A5" s="111" t="s">
        <v>2</v>
      </c>
      <c r="B5" s="112"/>
      <c r="C5" s="112"/>
      <c r="D5" s="112"/>
      <c r="E5" s="112"/>
      <c r="F5" s="112"/>
      <c r="G5" s="113"/>
    </row>
    <row r="6" spans="1:7" ht="41.45" customHeight="1" x14ac:dyDescent="0.25">
      <c r="A6" s="204" t="s">
        <v>213</v>
      </c>
      <c r="B6" s="206" t="s">
        <v>214</v>
      </c>
      <c r="C6" s="206"/>
      <c r="D6" s="206"/>
      <c r="E6" s="206"/>
      <c r="F6" s="206"/>
      <c r="G6" s="206" t="s">
        <v>215</v>
      </c>
    </row>
    <row r="7" spans="1:7" ht="30" x14ac:dyDescent="0.25">
      <c r="A7" s="205"/>
      <c r="B7" s="26" t="s">
        <v>216</v>
      </c>
      <c r="C7" s="7" t="s">
        <v>217</v>
      </c>
      <c r="D7" s="26" t="s">
        <v>218</v>
      </c>
      <c r="E7" s="26" t="s">
        <v>175</v>
      </c>
      <c r="F7" s="26" t="s">
        <v>219</v>
      </c>
      <c r="G7" s="206"/>
    </row>
    <row r="8" spans="1:7" x14ac:dyDescent="0.25">
      <c r="A8" s="27" t="s">
        <v>220</v>
      </c>
      <c r="B8" s="85"/>
      <c r="C8" s="85"/>
      <c r="D8" s="85"/>
      <c r="E8" s="85"/>
      <c r="F8" s="85"/>
      <c r="G8" s="85"/>
    </row>
    <row r="9" spans="1:7" x14ac:dyDescent="0.25">
      <c r="A9" s="55" t="s">
        <v>221</v>
      </c>
      <c r="B9" s="57">
        <v>57180626</v>
      </c>
      <c r="C9" s="44">
        <v>-11221000</v>
      </c>
      <c r="D9" s="44">
        <v>45959626</v>
      </c>
      <c r="E9" s="44">
        <v>23606278.679999996</v>
      </c>
      <c r="F9" s="44">
        <v>23606278.679999996</v>
      </c>
      <c r="G9" s="44">
        <f>F9-B9</f>
        <v>-33574347.320000008</v>
      </c>
    </row>
    <row r="10" spans="1:7" x14ac:dyDescent="0.25">
      <c r="A10" s="55" t="s">
        <v>222</v>
      </c>
      <c r="B10" s="57">
        <v>0</v>
      </c>
      <c r="C10" s="44">
        <v>0</v>
      </c>
      <c r="D10" s="44">
        <v>0</v>
      </c>
      <c r="E10" s="44">
        <v>0</v>
      </c>
      <c r="F10" s="44">
        <v>0</v>
      </c>
      <c r="G10" s="44">
        <f>F10-B10</f>
        <v>0</v>
      </c>
    </row>
    <row r="11" spans="1:7" x14ac:dyDescent="0.25">
      <c r="A11" s="55" t="s">
        <v>223</v>
      </c>
      <c r="B11" s="57">
        <v>8399301</v>
      </c>
      <c r="C11" s="44">
        <v>0</v>
      </c>
      <c r="D11" s="44">
        <v>8399301</v>
      </c>
      <c r="E11" s="44">
        <v>739200</v>
      </c>
      <c r="F11" s="44">
        <v>739200</v>
      </c>
      <c r="G11" s="44">
        <f t="shared" ref="G11:G15" si="0">F11-B11</f>
        <v>-7660101</v>
      </c>
    </row>
    <row r="12" spans="1:7" x14ac:dyDescent="0.25">
      <c r="A12" s="55" t="s">
        <v>224</v>
      </c>
      <c r="B12" s="57">
        <v>9989370</v>
      </c>
      <c r="C12" s="44">
        <v>0</v>
      </c>
      <c r="D12" s="44">
        <v>9989370</v>
      </c>
      <c r="E12" s="44">
        <v>2998657.69</v>
      </c>
      <c r="F12" s="44">
        <v>2998657.69</v>
      </c>
      <c r="G12" s="44">
        <f t="shared" si="0"/>
        <v>-6990712.3100000005</v>
      </c>
    </row>
    <row r="13" spans="1:7" x14ac:dyDescent="0.25">
      <c r="A13" s="55" t="s">
        <v>225</v>
      </c>
      <c r="B13" s="57">
        <v>11541274</v>
      </c>
      <c r="C13" s="44">
        <v>6000</v>
      </c>
      <c r="D13" s="44">
        <v>11547274</v>
      </c>
      <c r="E13" s="44">
        <v>5321386.3900000006</v>
      </c>
      <c r="F13" s="44">
        <v>4035195.94</v>
      </c>
      <c r="G13" s="44">
        <f t="shared" si="0"/>
        <v>-7506078.0600000005</v>
      </c>
    </row>
    <row r="14" spans="1:7" x14ac:dyDescent="0.25">
      <c r="A14" s="55" t="s">
        <v>226</v>
      </c>
      <c r="B14" s="57">
        <v>3618421</v>
      </c>
      <c r="C14" s="44">
        <v>1615000</v>
      </c>
      <c r="D14" s="44">
        <v>5233421</v>
      </c>
      <c r="E14" s="44">
        <v>1500485.62</v>
      </c>
      <c r="F14" s="44">
        <v>1315135.6200000001</v>
      </c>
      <c r="G14" s="44">
        <f t="shared" si="0"/>
        <v>-2303285.38</v>
      </c>
    </row>
    <row r="15" spans="1:7" x14ac:dyDescent="0.25">
      <c r="A15" s="55" t="s">
        <v>227</v>
      </c>
      <c r="B15" s="57">
        <v>0</v>
      </c>
      <c r="C15" s="44">
        <v>0</v>
      </c>
      <c r="D15" s="44">
        <v>0</v>
      </c>
      <c r="E15" s="44">
        <v>0</v>
      </c>
      <c r="F15" s="44">
        <v>0</v>
      </c>
      <c r="G15" s="44">
        <f t="shared" si="0"/>
        <v>0</v>
      </c>
    </row>
    <row r="16" spans="1:7" x14ac:dyDescent="0.25">
      <c r="A16" s="86" t="s">
        <v>228</v>
      </c>
      <c r="B16" s="44">
        <f t="shared" ref="B16:G16" si="1">SUM(B17:B27)</f>
        <v>155344743</v>
      </c>
      <c r="C16" s="44">
        <f t="shared" si="1"/>
        <v>43139377.469999999</v>
      </c>
      <c r="D16" s="44">
        <f t="shared" si="1"/>
        <v>198484120.47</v>
      </c>
      <c r="E16" s="44">
        <f t="shared" si="1"/>
        <v>43483983.729999997</v>
      </c>
      <c r="F16" s="44">
        <f t="shared" si="1"/>
        <v>43483983.729999997</v>
      </c>
      <c r="G16" s="44">
        <f t="shared" si="1"/>
        <v>-111860759.27</v>
      </c>
    </row>
    <row r="17" spans="1:7" x14ac:dyDescent="0.25">
      <c r="A17" s="72" t="s">
        <v>229</v>
      </c>
      <c r="B17" s="57">
        <v>100684184</v>
      </c>
      <c r="C17" s="44">
        <v>26139377.469999999</v>
      </c>
      <c r="D17" s="44">
        <v>126823561.47</v>
      </c>
      <c r="E17" s="44">
        <v>27036369.859999999</v>
      </c>
      <c r="F17" s="44">
        <v>27036369.859999999</v>
      </c>
      <c r="G17" s="44">
        <f>F17-B17</f>
        <v>-73647814.140000001</v>
      </c>
    </row>
    <row r="18" spans="1:7" x14ac:dyDescent="0.25">
      <c r="A18" s="72" t="s">
        <v>230</v>
      </c>
      <c r="B18" s="57">
        <v>27182014</v>
      </c>
      <c r="C18" s="44">
        <v>10000000</v>
      </c>
      <c r="D18" s="44">
        <v>37182014</v>
      </c>
      <c r="E18" s="44">
        <v>8299993.6200000001</v>
      </c>
      <c r="F18" s="44">
        <v>8299993.6200000001</v>
      </c>
      <c r="G18" s="44">
        <f t="shared" ref="G18:G27" si="2">F18-B18</f>
        <v>-18882020.379999999</v>
      </c>
    </row>
    <row r="19" spans="1:7" x14ac:dyDescent="0.25">
      <c r="A19" s="72" t="s">
        <v>231</v>
      </c>
      <c r="B19" s="57">
        <v>8356084</v>
      </c>
      <c r="C19" s="44">
        <v>5000000</v>
      </c>
      <c r="D19" s="44">
        <v>13356084</v>
      </c>
      <c r="E19" s="44">
        <v>2015329.83</v>
      </c>
      <c r="F19" s="44">
        <v>2015329.83</v>
      </c>
      <c r="G19" s="44">
        <f t="shared" si="2"/>
        <v>-6340754.1699999999</v>
      </c>
    </row>
    <row r="20" spans="1:7" x14ac:dyDescent="0.25">
      <c r="A20" s="72" t="s">
        <v>232</v>
      </c>
      <c r="B20" s="57">
        <v>0</v>
      </c>
      <c r="C20" s="44">
        <v>0</v>
      </c>
      <c r="D20" s="44">
        <v>0</v>
      </c>
      <c r="E20" s="44">
        <v>0</v>
      </c>
      <c r="F20" s="44">
        <v>0</v>
      </c>
      <c r="G20" s="44">
        <f t="shared" si="2"/>
        <v>0</v>
      </c>
    </row>
    <row r="21" spans="1:7" x14ac:dyDescent="0.25">
      <c r="A21" s="72" t="s">
        <v>233</v>
      </c>
      <c r="B21" s="57">
        <v>0</v>
      </c>
      <c r="C21" s="44">
        <v>0</v>
      </c>
      <c r="D21" s="44">
        <v>0</v>
      </c>
      <c r="E21" s="44">
        <v>0</v>
      </c>
      <c r="F21" s="44">
        <v>0</v>
      </c>
      <c r="G21" s="44">
        <f t="shared" si="2"/>
        <v>0</v>
      </c>
    </row>
    <row r="22" spans="1:7" x14ac:dyDescent="0.25">
      <c r="A22" s="72" t="s">
        <v>234</v>
      </c>
      <c r="B22" s="57">
        <v>3616704</v>
      </c>
      <c r="C22" s="44">
        <v>0</v>
      </c>
      <c r="D22" s="44">
        <v>3616704</v>
      </c>
      <c r="E22" s="44">
        <v>0</v>
      </c>
      <c r="F22" s="44">
        <v>0</v>
      </c>
      <c r="G22" s="44">
        <f t="shared" si="2"/>
        <v>-3616704</v>
      </c>
    </row>
    <row r="23" spans="1:7" x14ac:dyDescent="0.25">
      <c r="A23" s="72" t="s">
        <v>235</v>
      </c>
      <c r="B23" s="66">
        <v>0</v>
      </c>
      <c r="C23" s="44">
        <v>0</v>
      </c>
      <c r="D23" s="44">
        <v>0</v>
      </c>
      <c r="E23" s="44">
        <v>0</v>
      </c>
      <c r="F23" s="44">
        <v>0</v>
      </c>
      <c r="G23" s="44">
        <f t="shared" si="2"/>
        <v>0</v>
      </c>
    </row>
    <row r="24" spans="1:7" x14ac:dyDescent="0.25">
      <c r="A24" s="72" t="s">
        <v>236</v>
      </c>
      <c r="B24" s="57">
        <v>0</v>
      </c>
      <c r="C24" s="44">
        <v>0</v>
      </c>
      <c r="D24" s="44">
        <v>0</v>
      </c>
      <c r="E24" s="44">
        <v>0</v>
      </c>
      <c r="F24" s="44">
        <v>0</v>
      </c>
      <c r="G24" s="44">
        <f t="shared" si="2"/>
        <v>0</v>
      </c>
    </row>
    <row r="25" spans="1:7" x14ac:dyDescent="0.25">
      <c r="A25" s="72" t="s">
        <v>237</v>
      </c>
      <c r="B25" s="57">
        <v>4203557</v>
      </c>
      <c r="C25" s="44">
        <v>2000000</v>
      </c>
      <c r="D25" s="44">
        <v>6203557</v>
      </c>
      <c r="E25" s="44">
        <v>1524196.25</v>
      </c>
      <c r="F25" s="44">
        <v>1524196.25</v>
      </c>
      <c r="G25" s="44">
        <f t="shared" si="2"/>
        <v>-2679360.75</v>
      </c>
    </row>
    <row r="26" spans="1:7" x14ac:dyDescent="0.25">
      <c r="A26" s="72" t="s">
        <v>238</v>
      </c>
      <c r="B26" s="57">
        <v>11302200</v>
      </c>
      <c r="C26" s="44">
        <v>0</v>
      </c>
      <c r="D26" s="44">
        <v>11302200</v>
      </c>
      <c r="E26" s="44">
        <v>4608094.17</v>
      </c>
      <c r="F26" s="44">
        <v>4608094.17</v>
      </c>
      <c r="G26" s="44">
        <f t="shared" si="2"/>
        <v>-6694105.8300000001</v>
      </c>
    </row>
    <row r="27" spans="1:7" x14ac:dyDescent="0.25">
      <c r="A27" s="72" t="s">
        <v>239</v>
      </c>
      <c r="B27" s="57">
        <v>0</v>
      </c>
      <c r="C27" s="44">
        <v>0</v>
      </c>
      <c r="D27" s="44">
        <v>0</v>
      </c>
      <c r="E27" s="44">
        <v>0</v>
      </c>
      <c r="F27" s="44">
        <v>0</v>
      </c>
      <c r="G27" s="44">
        <f t="shared" si="2"/>
        <v>0</v>
      </c>
    </row>
    <row r="28" spans="1:7" x14ac:dyDescent="0.25">
      <c r="A28" s="55" t="s">
        <v>240</v>
      </c>
      <c r="B28" s="44">
        <f t="shared" ref="B28:G28" si="3">SUM(B29:B33)</f>
        <v>1781520</v>
      </c>
      <c r="C28" s="44">
        <f t="shared" si="3"/>
        <v>1000000</v>
      </c>
      <c r="D28" s="44">
        <f t="shared" si="3"/>
        <v>2781520</v>
      </c>
      <c r="E28" s="44">
        <f t="shared" si="3"/>
        <v>641418.41</v>
      </c>
      <c r="F28" s="44">
        <f t="shared" si="3"/>
        <v>641418.41</v>
      </c>
      <c r="G28" s="44">
        <f t="shared" si="3"/>
        <v>-1140101.5900000001</v>
      </c>
    </row>
    <row r="29" spans="1:7" x14ac:dyDescent="0.25">
      <c r="A29" s="72" t="s">
        <v>241</v>
      </c>
      <c r="B29" s="57">
        <v>0</v>
      </c>
      <c r="C29" s="44">
        <v>0</v>
      </c>
      <c r="D29" s="44">
        <v>0</v>
      </c>
      <c r="E29" s="44">
        <v>0</v>
      </c>
      <c r="F29" s="44">
        <v>0</v>
      </c>
      <c r="G29" s="44">
        <f>F29-B29</f>
        <v>0</v>
      </c>
    </row>
    <row r="30" spans="1:7" x14ac:dyDescent="0.25">
      <c r="A30" s="72" t="s">
        <v>242</v>
      </c>
      <c r="B30" s="57">
        <v>34320</v>
      </c>
      <c r="C30" s="44">
        <v>0</v>
      </c>
      <c r="D30" s="44">
        <v>34320</v>
      </c>
      <c r="E30" s="44">
        <v>2244.5100000000002</v>
      </c>
      <c r="F30" s="44">
        <v>2244.5100000000002</v>
      </c>
      <c r="G30" s="44">
        <f t="shared" ref="G30:G34" si="4">F30-B30</f>
        <v>-32075.489999999998</v>
      </c>
    </row>
    <row r="31" spans="1:7" x14ac:dyDescent="0.25">
      <c r="A31" s="72" t="s">
        <v>243</v>
      </c>
      <c r="B31" s="57">
        <v>1747200</v>
      </c>
      <c r="C31" s="44">
        <v>1000000</v>
      </c>
      <c r="D31" s="44">
        <v>2747200</v>
      </c>
      <c r="E31" s="44">
        <v>639173.9</v>
      </c>
      <c r="F31" s="44">
        <v>639173.9</v>
      </c>
      <c r="G31" s="44">
        <f t="shared" si="4"/>
        <v>-1108026.1000000001</v>
      </c>
    </row>
    <row r="32" spans="1:7" x14ac:dyDescent="0.25">
      <c r="A32" s="72" t="s">
        <v>244</v>
      </c>
      <c r="B32" s="57">
        <v>0</v>
      </c>
      <c r="C32" s="44">
        <v>0</v>
      </c>
      <c r="D32" s="44">
        <v>0</v>
      </c>
      <c r="E32" s="44">
        <v>0</v>
      </c>
      <c r="F32" s="44">
        <v>0</v>
      </c>
      <c r="G32" s="44">
        <f t="shared" si="4"/>
        <v>0</v>
      </c>
    </row>
    <row r="33" spans="1:8" ht="14.45" customHeight="1" x14ac:dyDescent="0.25">
      <c r="A33" s="72" t="s">
        <v>245</v>
      </c>
      <c r="B33" s="57">
        <v>0</v>
      </c>
      <c r="C33" s="44">
        <v>0</v>
      </c>
      <c r="D33" s="44">
        <v>0</v>
      </c>
      <c r="E33" s="44">
        <v>0</v>
      </c>
      <c r="F33" s="44">
        <v>0</v>
      </c>
      <c r="G33" s="44">
        <f t="shared" si="4"/>
        <v>0</v>
      </c>
    </row>
    <row r="34" spans="1:8" ht="14.45" customHeight="1" x14ac:dyDescent="0.25">
      <c r="A34" s="55" t="s">
        <v>246</v>
      </c>
      <c r="B34" s="158">
        <v>24541140</v>
      </c>
      <c r="C34" s="44">
        <v>0</v>
      </c>
      <c r="D34" s="44">
        <v>24541140</v>
      </c>
      <c r="E34" s="44">
        <v>14219195.74</v>
      </c>
      <c r="F34" s="44">
        <v>14404717.74</v>
      </c>
      <c r="G34" s="44">
        <f t="shared" si="4"/>
        <v>-10136422.26</v>
      </c>
    </row>
    <row r="35" spans="1:8" ht="14.45" customHeight="1" x14ac:dyDescent="0.25">
      <c r="A35" s="55" t="s">
        <v>247</v>
      </c>
      <c r="B35" s="57">
        <v>0</v>
      </c>
      <c r="C35" s="44">
        <v>0</v>
      </c>
      <c r="D35" s="44">
        <v>0</v>
      </c>
      <c r="E35" s="44">
        <v>172</v>
      </c>
      <c r="F35" s="44">
        <v>0</v>
      </c>
      <c r="G35" s="44">
        <f t="shared" ref="G35" si="5">G36</f>
        <v>0</v>
      </c>
    </row>
    <row r="36" spans="1:8" ht="14.45" customHeight="1" x14ac:dyDescent="0.25">
      <c r="A36" s="72" t="s">
        <v>248</v>
      </c>
      <c r="B36" s="57">
        <v>0</v>
      </c>
      <c r="C36" s="44">
        <v>0</v>
      </c>
      <c r="D36" s="44">
        <v>0</v>
      </c>
      <c r="E36" s="44">
        <v>172</v>
      </c>
      <c r="F36" s="44">
        <v>0</v>
      </c>
      <c r="G36" s="44">
        <f>F36-B36</f>
        <v>0</v>
      </c>
    </row>
    <row r="37" spans="1:8" ht="14.45" customHeight="1" x14ac:dyDescent="0.25">
      <c r="A37" s="55" t="s">
        <v>249</v>
      </c>
      <c r="B37" s="44">
        <f>SUM(B38:B39)</f>
        <v>119685556.28</v>
      </c>
      <c r="C37" s="44">
        <f t="shared" ref="C37:G37" si="6">C38+C39</f>
        <v>1222475.3199999998</v>
      </c>
      <c r="D37" s="44">
        <f t="shared" si="6"/>
        <v>120908031.59999999</v>
      </c>
      <c r="E37" s="44">
        <f t="shared" si="6"/>
        <v>104594.63</v>
      </c>
      <c r="F37" s="44">
        <f t="shared" si="6"/>
        <v>104594.63</v>
      </c>
      <c r="G37" s="44">
        <f t="shared" si="6"/>
        <v>-119580961.65000001</v>
      </c>
    </row>
    <row r="38" spans="1:8" x14ac:dyDescent="0.25">
      <c r="A38" s="72" t="s">
        <v>250</v>
      </c>
      <c r="B38" s="57">
        <v>0</v>
      </c>
      <c r="C38" s="44">
        <v>0</v>
      </c>
      <c r="D38" s="44">
        <v>0</v>
      </c>
      <c r="E38" s="44">
        <v>0</v>
      </c>
      <c r="F38" s="44">
        <v>0</v>
      </c>
      <c r="G38" s="44">
        <f>F38-B38</f>
        <v>0</v>
      </c>
    </row>
    <row r="39" spans="1:8" x14ac:dyDescent="0.25">
      <c r="A39" s="72" t="s">
        <v>251</v>
      </c>
      <c r="B39" s="57">
        <v>119685556.28</v>
      </c>
      <c r="C39" s="44">
        <v>1222475.3199999998</v>
      </c>
      <c r="D39" s="44">
        <v>120908031.59999999</v>
      </c>
      <c r="E39" s="44">
        <v>104594.63</v>
      </c>
      <c r="F39" s="44">
        <v>104594.63</v>
      </c>
      <c r="G39" s="44">
        <f>F39-B39</f>
        <v>-119580961.65000001</v>
      </c>
    </row>
    <row r="40" spans="1:8" x14ac:dyDescent="0.25">
      <c r="A40" s="42"/>
      <c r="B40" s="44"/>
      <c r="C40" s="44"/>
      <c r="D40" s="44"/>
      <c r="E40" s="44"/>
      <c r="F40" s="44"/>
      <c r="G40" s="44"/>
    </row>
    <row r="41" spans="1:8" x14ac:dyDescent="0.25">
      <c r="A41" s="3" t="s">
        <v>252</v>
      </c>
      <c r="B41" s="4">
        <f t="shared" ref="B41:G41" si="7">SUM(B9,B10,B11,B12,B13,B14,B15,B16,B28,B34,B35,B37)</f>
        <v>392081951.27999997</v>
      </c>
      <c r="C41" s="4">
        <f t="shared" si="7"/>
        <v>35761852.789999999</v>
      </c>
      <c r="D41" s="4">
        <f t="shared" si="7"/>
        <v>427843804.07000005</v>
      </c>
      <c r="E41" s="4">
        <f t="shared" si="7"/>
        <v>92615372.889999971</v>
      </c>
      <c r="F41" s="4">
        <f t="shared" si="7"/>
        <v>91329182.439999983</v>
      </c>
      <c r="G41" s="4">
        <f t="shared" si="7"/>
        <v>-300752768.84000003</v>
      </c>
    </row>
    <row r="42" spans="1:8" x14ac:dyDescent="0.25">
      <c r="A42" s="3" t="s">
        <v>253</v>
      </c>
      <c r="B42" s="87"/>
      <c r="C42" s="87"/>
      <c r="D42" s="87"/>
      <c r="E42" s="87"/>
      <c r="F42" s="87"/>
      <c r="G42" s="4">
        <f>IF(G41&gt;0,G41,0)</f>
        <v>0</v>
      </c>
    </row>
    <row r="43" spans="1:8" x14ac:dyDescent="0.25">
      <c r="A43" s="42"/>
      <c r="B43" s="46"/>
      <c r="C43" s="46"/>
      <c r="D43" s="46"/>
      <c r="E43" s="46"/>
      <c r="F43" s="46"/>
      <c r="G43" s="46"/>
    </row>
    <row r="44" spans="1:8" x14ac:dyDescent="0.25">
      <c r="A44" s="3" t="s">
        <v>254</v>
      </c>
      <c r="B44" s="46"/>
      <c r="C44" s="46"/>
      <c r="D44" s="46"/>
      <c r="E44" s="46"/>
      <c r="F44" s="46"/>
      <c r="G44" s="46"/>
    </row>
    <row r="45" spans="1:8" x14ac:dyDescent="0.25">
      <c r="A45" s="55" t="s">
        <v>255</v>
      </c>
      <c r="B45" s="44">
        <f t="shared" ref="B45:G45" si="8">SUM(B46:B53)</f>
        <v>163236221</v>
      </c>
      <c r="C45" s="44">
        <f t="shared" si="8"/>
        <v>11373983</v>
      </c>
      <c r="D45" s="44">
        <f t="shared" si="8"/>
        <v>174610204</v>
      </c>
      <c r="E45" s="44">
        <f t="shared" si="8"/>
        <v>47428983</v>
      </c>
      <c r="F45" s="44">
        <f t="shared" si="8"/>
        <v>47428983</v>
      </c>
      <c r="G45" s="44">
        <f t="shared" si="8"/>
        <v>-115807238</v>
      </c>
    </row>
    <row r="46" spans="1:8" x14ac:dyDescent="0.25">
      <c r="A46" s="74" t="s">
        <v>256</v>
      </c>
      <c r="B46" s="57">
        <v>0</v>
      </c>
      <c r="C46" s="44">
        <v>0</v>
      </c>
      <c r="D46" s="44">
        <v>0</v>
      </c>
      <c r="E46" s="44">
        <v>0</v>
      </c>
      <c r="F46" s="44">
        <v>0</v>
      </c>
      <c r="G46" s="44">
        <f>F46-B46</f>
        <v>0</v>
      </c>
    </row>
    <row r="47" spans="1:8" x14ac:dyDescent="0.25">
      <c r="A47" s="74" t="s">
        <v>257</v>
      </c>
      <c r="B47" s="57">
        <v>0</v>
      </c>
      <c r="C47" s="44">
        <v>0</v>
      </c>
      <c r="D47" s="44">
        <v>0</v>
      </c>
      <c r="E47" s="44">
        <v>0</v>
      </c>
      <c r="F47" s="44">
        <v>0</v>
      </c>
      <c r="G47" s="44">
        <f t="shared" ref="G47:G52" si="9">F47-B47</f>
        <v>0</v>
      </c>
    </row>
    <row r="48" spans="1:8" x14ac:dyDescent="0.25">
      <c r="A48" s="74" t="s">
        <v>258</v>
      </c>
      <c r="B48" s="57">
        <v>75920000</v>
      </c>
      <c r="C48" s="44">
        <v>-391347</v>
      </c>
      <c r="D48" s="155">
        <v>75528653</v>
      </c>
      <c r="E48" s="163">
        <v>22658595</v>
      </c>
      <c r="F48" s="44">
        <v>22658595</v>
      </c>
      <c r="G48" s="44">
        <f t="shared" si="9"/>
        <v>-53261405</v>
      </c>
      <c r="H48" s="150"/>
    </row>
    <row r="49" spans="1:8" ht="30" x14ac:dyDescent="0.25">
      <c r="A49" s="74" t="s">
        <v>259</v>
      </c>
      <c r="B49" s="57">
        <v>87316221</v>
      </c>
      <c r="C49" s="44">
        <v>11765330</v>
      </c>
      <c r="D49" s="155">
        <v>99081551</v>
      </c>
      <c r="E49" s="163">
        <v>24770388</v>
      </c>
      <c r="F49" s="44">
        <v>24770388</v>
      </c>
      <c r="G49" s="44">
        <f t="shared" si="9"/>
        <v>-62545833</v>
      </c>
      <c r="H49" s="150"/>
    </row>
    <row r="50" spans="1:8" x14ac:dyDescent="0.25">
      <c r="A50" s="74" t="s">
        <v>260</v>
      </c>
      <c r="B50" s="57">
        <v>0</v>
      </c>
      <c r="C50" s="44">
        <v>0</v>
      </c>
      <c r="D50" s="44">
        <v>0</v>
      </c>
      <c r="E50" s="44">
        <v>0</v>
      </c>
      <c r="F50" s="44">
        <v>0</v>
      </c>
      <c r="G50" s="44">
        <f t="shared" si="9"/>
        <v>0</v>
      </c>
    </row>
    <row r="51" spans="1:8" x14ac:dyDescent="0.25">
      <c r="A51" s="74" t="s">
        <v>261</v>
      </c>
      <c r="B51" s="57">
        <v>0</v>
      </c>
      <c r="C51" s="44">
        <v>0</v>
      </c>
      <c r="D51" s="44">
        <v>0</v>
      </c>
      <c r="E51" s="44">
        <v>0</v>
      </c>
      <c r="F51" s="44">
        <v>0</v>
      </c>
      <c r="G51" s="44">
        <f t="shared" si="9"/>
        <v>0</v>
      </c>
    </row>
    <row r="52" spans="1:8" ht="30" x14ac:dyDescent="0.25">
      <c r="A52" s="75" t="s">
        <v>262</v>
      </c>
      <c r="B52" s="57">
        <v>0</v>
      </c>
      <c r="C52" s="44">
        <v>0</v>
      </c>
      <c r="D52" s="44">
        <v>0</v>
      </c>
      <c r="E52" s="44">
        <v>0</v>
      </c>
      <c r="F52" s="44">
        <v>0</v>
      </c>
      <c r="G52" s="44">
        <f t="shared" si="9"/>
        <v>0</v>
      </c>
    </row>
    <row r="53" spans="1:8" x14ac:dyDescent="0.25">
      <c r="A53" s="72" t="s">
        <v>263</v>
      </c>
      <c r="B53" s="57">
        <v>0</v>
      </c>
      <c r="C53" s="44">
        <v>0</v>
      </c>
      <c r="D53" s="44">
        <v>0</v>
      </c>
      <c r="E53" s="44">
        <v>0</v>
      </c>
      <c r="F53" s="44">
        <v>0</v>
      </c>
      <c r="G53" s="44">
        <f>F53-B53</f>
        <v>0</v>
      </c>
    </row>
    <row r="54" spans="1:8" x14ac:dyDescent="0.25">
      <c r="A54" s="55" t="s">
        <v>264</v>
      </c>
      <c r="B54" s="44">
        <f t="shared" ref="B54:G54" si="10">SUM(B55:B58)</f>
        <v>0</v>
      </c>
      <c r="C54" s="44">
        <f t="shared" si="10"/>
        <v>0</v>
      </c>
      <c r="D54" s="44">
        <f t="shared" si="10"/>
        <v>0</v>
      </c>
      <c r="E54" s="44">
        <f t="shared" si="10"/>
        <v>0</v>
      </c>
      <c r="F54" s="44">
        <f t="shared" si="10"/>
        <v>0</v>
      </c>
      <c r="G54" s="44">
        <f t="shared" si="10"/>
        <v>0</v>
      </c>
    </row>
    <row r="55" spans="1:8" x14ac:dyDescent="0.25">
      <c r="A55" s="75" t="s">
        <v>265</v>
      </c>
      <c r="B55" s="57">
        <v>0</v>
      </c>
      <c r="C55" s="44">
        <v>0</v>
      </c>
      <c r="D55" s="44">
        <v>0</v>
      </c>
      <c r="E55" s="44">
        <v>0</v>
      </c>
      <c r="F55" s="44">
        <v>0</v>
      </c>
      <c r="G55" s="44">
        <f>F55-B55</f>
        <v>0</v>
      </c>
    </row>
    <row r="56" spans="1:8" x14ac:dyDescent="0.25">
      <c r="A56" s="74" t="s">
        <v>266</v>
      </c>
      <c r="B56" s="57">
        <v>0</v>
      </c>
      <c r="C56" s="44">
        <v>0</v>
      </c>
      <c r="D56" s="44">
        <v>0</v>
      </c>
      <c r="E56" s="44">
        <v>0</v>
      </c>
      <c r="F56" s="44">
        <v>0</v>
      </c>
      <c r="G56" s="44">
        <f t="shared" ref="G56:G58" si="11">F56-B56</f>
        <v>0</v>
      </c>
    </row>
    <row r="57" spans="1:8" x14ac:dyDescent="0.25">
      <c r="A57" s="74" t="s">
        <v>267</v>
      </c>
      <c r="B57" s="57">
        <v>0</v>
      </c>
      <c r="C57" s="44">
        <v>0</v>
      </c>
      <c r="D57" s="44">
        <v>0</v>
      </c>
      <c r="E57" s="44">
        <v>0</v>
      </c>
      <c r="F57" s="44">
        <v>0</v>
      </c>
      <c r="G57" s="44">
        <f t="shared" si="11"/>
        <v>0</v>
      </c>
    </row>
    <row r="58" spans="1:8" x14ac:dyDescent="0.25">
      <c r="A58" s="75" t="s">
        <v>268</v>
      </c>
      <c r="B58" s="57">
        <v>0</v>
      </c>
      <c r="C58" s="44">
        <v>0</v>
      </c>
      <c r="D58" s="44">
        <v>0</v>
      </c>
      <c r="E58" s="44">
        <v>0</v>
      </c>
      <c r="F58" s="44">
        <v>0</v>
      </c>
      <c r="G58" s="44">
        <f t="shared" si="11"/>
        <v>0</v>
      </c>
    </row>
    <row r="59" spans="1:8" x14ac:dyDescent="0.25">
      <c r="A59" s="55" t="s">
        <v>269</v>
      </c>
      <c r="B59" s="44">
        <f t="shared" ref="B59:G59" si="12">SUM(B60:B61)</f>
        <v>0</v>
      </c>
      <c r="C59" s="44">
        <f t="shared" si="12"/>
        <v>0</v>
      </c>
      <c r="D59" s="44">
        <f t="shared" si="12"/>
        <v>0</v>
      </c>
      <c r="E59" s="44">
        <f t="shared" si="12"/>
        <v>0</v>
      </c>
      <c r="F59" s="44">
        <f t="shared" si="12"/>
        <v>0</v>
      </c>
      <c r="G59" s="44">
        <f t="shared" si="12"/>
        <v>0</v>
      </c>
    </row>
    <row r="60" spans="1:8" x14ac:dyDescent="0.25">
      <c r="A60" s="74" t="s">
        <v>270</v>
      </c>
      <c r="B60" s="57">
        <v>0</v>
      </c>
      <c r="C60" s="44">
        <v>0</v>
      </c>
      <c r="D60" s="44">
        <v>0</v>
      </c>
      <c r="E60" s="44">
        <v>0</v>
      </c>
      <c r="F60" s="44">
        <v>0</v>
      </c>
      <c r="G60" s="44">
        <f>F60-B60</f>
        <v>0</v>
      </c>
    </row>
    <row r="61" spans="1:8" x14ac:dyDescent="0.25">
      <c r="A61" s="74" t="s">
        <v>271</v>
      </c>
      <c r="B61" s="57">
        <v>0</v>
      </c>
      <c r="C61" s="44">
        <v>0</v>
      </c>
      <c r="D61" s="44">
        <v>0</v>
      </c>
      <c r="E61" s="44">
        <v>0</v>
      </c>
      <c r="F61" s="44">
        <v>0</v>
      </c>
      <c r="G61" s="44">
        <f t="shared" ref="G61:G63" si="13">F61-B61</f>
        <v>0</v>
      </c>
    </row>
    <row r="62" spans="1:8" x14ac:dyDescent="0.25">
      <c r="A62" s="55" t="s">
        <v>272</v>
      </c>
      <c r="B62" s="57">
        <v>0</v>
      </c>
      <c r="C62" s="44">
        <v>0</v>
      </c>
      <c r="D62" s="44">
        <v>0</v>
      </c>
      <c r="E62" s="44">
        <v>0</v>
      </c>
      <c r="F62" s="44">
        <v>0</v>
      </c>
      <c r="G62" s="44">
        <f t="shared" si="13"/>
        <v>0</v>
      </c>
    </row>
    <row r="63" spans="1:8" x14ac:dyDescent="0.25">
      <c r="A63" s="55" t="s">
        <v>273</v>
      </c>
      <c r="B63" s="57">
        <v>0</v>
      </c>
      <c r="C63" s="44">
        <v>0</v>
      </c>
      <c r="D63" s="44">
        <v>0</v>
      </c>
      <c r="E63" s="44">
        <v>172</v>
      </c>
      <c r="F63" s="44">
        <v>0</v>
      </c>
      <c r="G63" s="44">
        <f t="shared" si="13"/>
        <v>0</v>
      </c>
    </row>
    <row r="64" spans="1:8" x14ac:dyDescent="0.25">
      <c r="A64" s="42"/>
      <c r="B64" s="46"/>
      <c r="C64" s="46"/>
      <c r="D64" s="46"/>
      <c r="E64" s="46"/>
      <c r="F64" s="46"/>
      <c r="G64" s="46"/>
    </row>
    <row r="65" spans="1:7" x14ac:dyDescent="0.25">
      <c r="A65" s="3" t="s">
        <v>274</v>
      </c>
      <c r="B65" s="4">
        <f t="shared" ref="B65:G65" si="14">B45+B54+B59+B62+B63</f>
        <v>163236221</v>
      </c>
      <c r="C65" s="4">
        <f t="shared" si="14"/>
        <v>11373983</v>
      </c>
      <c r="D65" s="4">
        <f t="shared" si="14"/>
        <v>174610204</v>
      </c>
      <c r="E65" s="4">
        <f t="shared" si="14"/>
        <v>47429155</v>
      </c>
      <c r="F65" s="4">
        <f t="shared" si="14"/>
        <v>47428983</v>
      </c>
      <c r="G65" s="4">
        <f t="shared" si="14"/>
        <v>-115807238</v>
      </c>
    </row>
    <row r="66" spans="1:7" x14ac:dyDescent="0.25">
      <c r="A66" s="42"/>
      <c r="B66" s="46"/>
      <c r="C66" s="46"/>
      <c r="D66" s="46"/>
      <c r="E66" s="46"/>
      <c r="F66" s="46"/>
      <c r="G66" s="46"/>
    </row>
    <row r="67" spans="1:7" x14ac:dyDescent="0.25">
      <c r="A67" s="3" t="s">
        <v>275</v>
      </c>
      <c r="B67" s="4">
        <v>0</v>
      </c>
      <c r="C67" s="4">
        <v>0</v>
      </c>
      <c r="D67" s="4">
        <v>0</v>
      </c>
      <c r="E67" s="4">
        <v>0</v>
      </c>
      <c r="F67" s="4">
        <v>0</v>
      </c>
      <c r="G67" s="4">
        <f t="shared" ref="G67" si="15">G68</f>
        <v>0</v>
      </c>
    </row>
    <row r="68" spans="1:7" x14ac:dyDescent="0.25">
      <c r="A68" s="55" t="s">
        <v>276</v>
      </c>
      <c r="B68" s="57">
        <v>0</v>
      </c>
      <c r="C68" s="44">
        <v>0</v>
      </c>
      <c r="D68" s="44">
        <v>0</v>
      </c>
      <c r="E68" s="44">
        <v>0</v>
      </c>
      <c r="F68" s="44">
        <v>0</v>
      </c>
      <c r="G68" s="44">
        <f>F68-B68</f>
        <v>0</v>
      </c>
    </row>
    <row r="69" spans="1:7" x14ac:dyDescent="0.25">
      <c r="A69" s="42"/>
      <c r="B69" s="46"/>
      <c r="C69" s="46"/>
      <c r="D69" s="46"/>
      <c r="E69" s="46"/>
      <c r="F69" s="46"/>
      <c r="G69" s="46"/>
    </row>
    <row r="70" spans="1:7" x14ac:dyDescent="0.25">
      <c r="A70" s="3" t="s">
        <v>277</v>
      </c>
      <c r="B70" s="4">
        <f t="shared" ref="B70:G70" si="16">B41+B65+B67</f>
        <v>555318172.27999997</v>
      </c>
      <c r="C70" s="4">
        <f t="shared" si="16"/>
        <v>47135835.789999999</v>
      </c>
      <c r="D70" s="4">
        <f t="shared" si="16"/>
        <v>602454008.07000005</v>
      </c>
      <c r="E70" s="4">
        <f t="shared" si="16"/>
        <v>140044527.88999999</v>
      </c>
      <c r="F70" s="4">
        <f t="shared" si="16"/>
        <v>138758165.44</v>
      </c>
      <c r="G70" s="4">
        <f t="shared" si="16"/>
        <v>-416560006.84000003</v>
      </c>
    </row>
    <row r="71" spans="1:7" x14ac:dyDescent="0.25">
      <c r="A71" s="42"/>
      <c r="B71" s="46"/>
      <c r="C71" s="46"/>
      <c r="D71" s="46"/>
      <c r="E71" s="46"/>
      <c r="F71" s="46"/>
      <c r="G71" s="46"/>
    </row>
    <row r="72" spans="1:7" x14ac:dyDescent="0.25">
      <c r="A72" s="3" t="s">
        <v>278</v>
      </c>
      <c r="B72" s="46"/>
      <c r="C72" s="46"/>
      <c r="D72" s="46"/>
      <c r="E72" s="46"/>
      <c r="F72" s="46"/>
      <c r="G72" s="46"/>
    </row>
    <row r="73" spans="1:7" ht="30" x14ac:dyDescent="0.25">
      <c r="A73" s="64" t="s">
        <v>279</v>
      </c>
      <c r="B73" s="57">
        <v>0</v>
      </c>
      <c r="C73" s="44">
        <v>0</v>
      </c>
      <c r="D73" s="44">
        <v>0</v>
      </c>
      <c r="E73" s="44">
        <v>0</v>
      </c>
      <c r="F73" s="44">
        <v>0</v>
      </c>
      <c r="G73" s="44">
        <f>F73-B73</f>
        <v>0</v>
      </c>
    </row>
    <row r="74" spans="1:7" ht="30" x14ac:dyDescent="0.25">
      <c r="A74" s="64" t="s">
        <v>280</v>
      </c>
      <c r="B74" s="57">
        <v>0</v>
      </c>
      <c r="C74" s="44">
        <v>0</v>
      </c>
      <c r="D74" s="44">
        <v>0</v>
      </c>
      <c r="E74" s="44">
        <v>0</v>
      </c>
      <c r="F74" s="44">
        <v>0</v>
      </c>
      <c r="G74" s="44">
        <f>F74-B74</f>
        <v>0</v>
      </c>
    </row>
    <row r="75" spans="1:7" x14ac:dyDescent="0.25">
      <c r="A75" s="19" t="s">
        <v>281</v>
      </c>
      <c r="B75" s="4">
        <f t="shared" ref="B75:G75" si="17">B73+B74</f>
        <v>0</v>
      </c>
      <c r="C75" s="4">
        <f t="shared" si="17"/>
        <v>0</v>
      </c>
      <c r="D75" s="4">
        <f t="shared" si="17"/>
        <v>0</v>
      </c>
      <c r="E75" s="4">
        <f t="shared" si="17"/>
        <v>0</v>
      </c>
      <c r="F75" s="4">
        <f t="shared" si="17"/>
        <v>0</v>
      </c>
      <c r="G75" s="4">
        <f t="shared" si="17"/>
        <v>0</v>
      </c>
    </row>
    <row r="76" spans="1:7" x14ac:dyDescent="0.25">
      <c r="A76" s="52"/>
      <c r="B76" s="76"/>
      <c r="C76" s="76"/>
      <c r="D76" s="76"/>
      <c r="E76" s="76"/>
      <c r="F76" s="76"/>
      <c r="G76" s="76"/>
    </row>
  </sheetData>
  <mergeCells count="4">
    <mergeCell ref="A6:A7"/>
    <mergeCell ref="B6:F6"/>
    <mergeCell ref="G6:G7"/>
    <mergeCell ref="A1:G1"/>
  </mergeCells>
  <dataValidations count="1">
    <dataValidation type="decimal" allowBlank="1" showInputMessage="1" showErrorMessage="1" sqref="B9:G75" xr:uid="{00000000-0002-0000-0400-000000000000}">
      <formula1>-1.79769313486231E+100</formula1>
      <formula2>1.79769313486231E+100</formula2>
    </dataValidation>
  </dataValidations>
  <pageMargins left="0.70866141732283472" right="0.70866141732283472" top="0.74803149606299213" bottom="0.74803149606299213" header="0.31496062992125984" footer="0.31496062992125984"/>
  <pageSetup paperSize="9" scale="60" fitToHeight="0" orientation="landscape" horizontalDpi="1200" verticalDpi="1200" r:id="rId1"/>
  <ignoredErrors>
    <ignoredError sqref="B16:F16 C37:F37 B64:F66 G9:G15 G60:G76 G55:G58 G38:G53 B40:F45 B54:F54 B69:F72 B75:F75" unlockedFormula="1"/>
    <ignoredError sqref="B28:F28 B59:F59" formulaRange="1" unlockedFormula="1"/>
    <ignoredError sqref="G59 G54 G16:G37"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outlinePr summaryBelow="0"/>
    <pageSetUpPr fitToPage="1"/>
  </sheetPr>
  <dimension ref="A1:N160"/>
  <sheetViews>
    <sheetView showGridLines="0" topLeftCell="A133" zoomScale="85" zoomScaleNormal="85" workbookViewId="0">
      <selection sqref="A1:G160"/>
    </sheetView>
  </sheetViews>
  <sheetFormatPr baseColWidth="10" defaultColWidth="11" defaultRowHeight="15" x14ac:dyDescent="0.25"/>
  <cols>
    <col min="1" max="1" width="97" bestFit="1" customWidth="1"/>
    <col min="2" max="2" width="19.140625" customWidth="1"/>
    <col min="3" max="3" width="19.28515625" customWidth="1"/>
    <col min="4" max="6" width="19.140625" bestFit="1" customWidth="1"/>
    <col min="7" max="7" width="16.7109375" bestFit="1" customWidth="1"/>
    <col min="8" max="8" width="2.28515625" customWidth="1"/>
    <col min="9" max="9" width="16.42578125" bestFit="1" customWidth="1"/>
    <col min="10" max="10" width="15.140625" bestFit="1" customWidth="1"/>
    <col min="11" max="11" width="16.28515625" bestFit="1" customWidth="1"/>
    <col min="12" max="13" width="15.140625" bestFit="1" customWidth="1"/>
    <col min="14" max="14" width="16.28515625" bestFit="1" customWidth="1"/>
  </cols>
  <sheetData>
    <row r="1" spans="1:14" ht="40.9" customHeight="1" x14ac:dyDescent="0.25">
      <c r="A1" s="209" t="s">
        <v>282</v>
      </c>
      <c r="B1" s="202"/>
      <c r="C1" s="202"/>
      <c r="D1" s="202"/>
      <c r="E1" s="202"/>
      <c r="F1" s="202"/>
      <c r="G1" s="203"/>
    </row>
    <row r="2" spans="1:14" x14ac:dyDescent="0.25">
      <c r="A2" s="114" t="str">
        <f>'Formato 1'!A2</f>
        <v>MUNICIPIO DE ACAMBARO, GTO.</v>
      </c>
      <c r="B2" s="114"/>
      <c r="C2" s="114"/>
      <c r="D2" s="114"/>
      <c r="E2" s="114"/>
      <c r="F2" s="114"/>
      <c r="G2" s="114"/>
    </row>
    <row r="3" spans="1:14" x14ac:dyDescent="0.25">
      <c r="A3" s="115" t="s">
        <v>283</v>
      </c>
      <c r="B3" s="115"/>
      <c r="C3" s="115"/>
      <c r="D3" s="115"/>
      <c r="E3" s="115"/>
      <c r="F3" s="115"/>
      <c r="G3" s="115"/>
    </row>
    <row r="4" spans="1:14" x14ac:dyDescent="0.25">
      <c r="A4" s="115" t="s">
        <v>284</v>
      </c>
      <c r="B4" s="115"/>
      <c r="C4" s="115"/>
      <c r="D4" s="115"/>
      <c r="E4" s="115"/>
      <c r="F4" s="115"/>
      <c r="G4" s="115"/>
    </row>
    <row r="5" spans="1:14" x14ac:dyDescent="0.25">
      <c r="A5" s="115" t="str">
        <f>'Formato 3'!A4</f>
        <v>DEL 1 DE ENERO DEL 2024 AL 31 DE MARZO DEL 2024</v>
      </c>
      <c r="B5" s="115"/>
      <c r="C5" s="115"/>
      <c r="D5" s="115"/>
      <c r="E5" s="115"/>
      <c r="F5" s="115"/>
      <c r="G5" s="115"/>
    </row>
    <row r="6" spans="1:14" ht="41.45" customHeight="1" x14ac:dyDescent="0.25">
      <c r="A6" s="116" t="s">
        <v>2</v>
      </c>
      <c r="B6" s="116"/>
      <c r="C6" s="116"/>
      <c r="D6" s="116"/>
      <c r="E6" s="116"/>
      <c r="F6" s="116"/>
      <c r="G6" s="116"/>
    </row>
    <row r="7" spans="1:14" x14ac:dyDescent="0.25">
      <c r="A7" s="207" t="s">
        <v>4</v>
      </c>
      <c r="B7" s="207" t="s">
        <v>285</v>
      </c>
      <c r="C7" s="207"/>
      <c r="D7" s="207"/>
      <c r="E7" s="207"/>
      <c r="F7" s="207"/>
      <c r="G7" s="208" t="s">
        <v>286</v>
      </c>
    </row>
    <row r="8" spans="1:14" ht="30" x14ac:dyDescent="0.25">
      <c r="A8" s="207"/>
      <c r="B8" s="7" t="s">
        <v>287</v>
      </c>
      <c r="C8" s="7" t="s">
        <v>288</v>
      </c>
      <c r="D8" s="7" t="s">
        <v>289</v>
      </c>
      <c r="E8" s="7" t="s">
        <v>175</v>
      </c>
      <c r="F8" s="7" t="s">
        <v>290</v>
      </c>
      <c r="G8" s="207"/>
    </row>
    <row r="9" spans="1:14" s="156" customFormat="1" x14ac:dyDescent="0.25">
      <c r="A9" s="161" t="s">
        <v>291</v>
      </c>
      <c r="B9" s="154">
        <f t="shared" ref="B9:G9" si="0">SUM(B10,B18,B28,B38,B48,B58,B62,B71,B75)</f>
        <v>279136897.78999996</v>
      </c>
      <c r="C9" s="154">
        <f t="shared" si="0"/>
        <v>35591314.680000007</v>
      </c>
      <c r="D9" s="154">
        <f t="shared" si="0"/>
        <v>314728212.46999997</v>
      </c>
      <c r="E9" s="154">
        <f t="shared" si="0"/>
        <v>54415403.080000006</v>
      </c>
      <c r="F9" s="154">
        <f t="shared" si="0"/>
        <v>52556991.210000001</v>
      </c>
      <c r="G9" s="154">
        <f t="shared" si="0"/>
        <v>260312809.39000002</v>
      </c>
      <c r="I9" s="157"/>
      <c r="J9" s="157"/>
      <c r="K9" s="157"/>
      <c r="L9" s="157"/>
      <c r="M9" s="157"/>
      <c r="N9" s="157"/>
    </row>
    <row r="10" spans="1:14" x14ac:dyDescent="0.25">
      <c r="A10" s="78" t="s">
        <v>292</v>
      </c>
      <c r="B10" s="154">
        <f t="shared" ref="B10:G10" si="1">SUM(B11:B17)</f>
        <v>174636188.83999997</v>
      </c>
      <c r="C10" s="154">
        <f t="shared" si="1"/>
        <v>10009851.630000001</v>
      </c>
      <c r="D10" s="154">
        <f t="shared" si="1"/>
        <v>184646040.46999997</v>
      </c>
      <c r="E10" s="154">
        <f t="shared" si="1"/>
        <v>38641195.710000008</v>
      </c>
      <c r="F10" s="154">
        <f t="shared" si="1"/>
        <v>37458682.440000005</v>
      </c>
      <c r="G10" s="154">
        <f t="shared" si="1"/>
        <v>146004844.75999999</v>
      </c>
      <c r="I10" s="151"/>
      <c r="J10" s="151"/>
      <c r="K10" s="151"/>
      <c r="L10" s="151"/>
      <c r="M10" s="151"/>
      <c r="N10" s="151"/>
    </row>
    <row r="11" spans="1:14" x14ac:dyDescent="0.25">
      <c r="A11" s="79" t="s">
        <v>293</v>
      </c>
      <c r="B11" s="71">
        <v>108945432.03</v>
      </c>
      <c r="C11" s="71">
        <v>1375368</v>
      </c>
      <c r="D11" s="71">
        <f>B11+C11</f>
        <v>110320800.03</v>
      </c>
      <c r="E11" s="71">
        <v>24969497.870000005</v>
      </c>
      <c r="F11" s="71">
        <v>24969497.870000005</v>
      </c>
      <c r="G11" s="71">
        <f>D11-E11</f>
        <v>85351302.159999996</v>
      </c>
      <c r="I11" s="150"/>
    </row>
    <row r="12" spans="1:14" x14ac:dyDescent="0.25">
      <c r="A12" s="79" t="s">
        <v>294</v>
      </c>
      <c r="B12" s="71">
        <v>1948000</v>
      </c>
      <c r="C12" s="71">
        <v>0</v>
      </c>
      <c r="D12" s="71">
        <v>1948000</v>
      </c>
      <c r="E12" s="71">
        <v>216768.47</v>
      </c>
      <c r="F12" s="71">
        <v>216768.47</v>
      </c>
      <c r="G12" s="71">
        <f t="shared" ref="G12:G17" si="2">D12-E12</f>
        <v>1731231.53</v>
      </c>
    </row>
    <row r="13" spans="1:14" x14ac:dyDescent="0.25">
      <c r="A13" s="79" t="s">
        <v>295</v>
      </c>
      <c r="B13" s="71">
        <v>17480220.450000003</v>
      </c>
      <c r="C13" s="71">
        <v>221873.23000000068</v>
      </c>
      <c r="D13" s="71">
        <f>B13+C13</f>
        <v>17702093.680000003</v>
      </c>
      <c r="E13" s="71">
        <v>249600</v>
      </c>
      <c r="F13" s="71">
        <v>249600</v>
      </c>
      <c r="G13" s="71">
        <f t="shared" si="2"/>
        <v>17452493.680000003</v>
      </c>
    </row>
    <row r="14" spans="1:14" x14ac:dyDescent="0.25">
      <c r="A14" s="79" t="s">
        <v>296</v>
      </c>
      <c r="B14" s="71">
        <v>42683629.599999987</v>
      </c>
      <c r="C14" s="71">
        <v>5412610.4000000004</v>
      </c>
      <c r="D14" s="71">
        <f>B14+C14</f>
        <v>48096239.999999985</v>
      </c>
      <c r="E14" s="71">
        <v>11710362.880000005</v>
      </c>
      <c r="F14" s="71">
        <v>10609402.870000003</v>
      </c>
      <c r="G14" s="71">
        <f t="shared" si="2"/>
        <v>36385877.119999982</v>
      </c>
    </row>
    <row r="15" spans="1:14" x14ac:dyDescent="0.25">
      <c r="A15" s="79" t="s">
        <v>297</v>
      </c>
      <c r="B15" s="71">
        <v>3578906.76</v>
      </c>
      <c r="C15" s="71">
        <v>3000000</v>
      </c>
      <c r="D15" s="71">
        <v>6578906.7599999998</v>
      </c>
      <c r="E15" s="71">
        <v>1494966.4900000002</v>
      </c>
      <c r="F15" s="71">
        <v>1413413.2300000002</v>
      </c>
      <c r="G15" s="71">
        <f t="shared" si="2"/>
        <v>5083940.2699999996</v>
      </c>
    </row>
    <row r="16" spans="1:14" x14ac:dyDescent="0.25">
      <c r="A16" s="79" t="s">
        <v>298</v>
      </c>
      <c r="B16" s="71">
        <v>0</v>
      </c>
      <c r="C16" s="71">
        <v>0</v>
      </c>
      <c r="D16" s="71">
        <v>0</v>
      </c>
      <c r="E16" s="71">
        <v>0</v>
      </c>
      <c r="F16" s="71">
        <v>0</v>
      </c>
      <c r="G16" s="71">
        <f t="shared" si="2"/>
        <v>0</v>
      </c>
    </row>
    <row r="17" spans="1:10" x14ac:dyDescent="0.25">
      <c r="A17" s="79" t="s">
        <v>299</v>
      </c>
      <c r="B17" s="71">
        <v>0</v>
      </c>
      <c r="C17" s="71">
        <v>0</v>
      </c>
      <c r="D17" s="71">
        <v>0</v>
      </c>
      <c r="E17" s="71">
        <v>0</v>
      </c>
      <c r="F17" s="71">
        <v>0</v>
      </c>
      <c r="G17" s="71">
        <f t="shared" si="2"/>
        <v>0</v>
      </c>
      <c r="J17" s="150"/>
    </row>
    <row r="18" spans="1:10" x14ac:dyDescent="0.25">
      <c r="A18" s="78" t="s">
        <v>300</v>
      </c>
      <c r="B18" s="77">
        <f t="shared" ref="B18:G18" si="3">SUM(B19:B27)</f>
        <v>15573821.43</v>
      </c>
      <c r="C18" s="77">
        <f t="shared" si="3"/>
        <v>4980192.4000000004</v>
      </c>
      <c r="D18" s="77">
        <f t="shared" si="3"/>
        <v>20554013.829999998</v>
      </c>
      <c r="E18" s="77">
        <f t="shared" si="3"/>
        <v>3431591.1199999996</v>
      </c>
      <c r="F18" s="77">
        <f t="shared" si="3"/>
        <v>3419412.7199999997</v>
      </c>
      <c r="G18" s="77">
        <f t="shared" si="3"/>
        <v>17122422.710000001</v>
      </c>
    </row>
    <row r="19" spans="1:10" x14ac:dyDescent="0.25">
      <c r="A19" s="79" t="s">
        <v>301</v>
      </c>
      <c r="B19" s="71">
        <v>1720300</v>
      </c>
      <c r="C19" s="71">
        <v>0</v>
      </c>
      <c r="D19" s="71">
        <v>1720300</v>
      </c>
      <c r="E19" s="71">
        <v>382461.32</v>
      </c>
      <c r="F19" s="71">
        <v>370282.92000000004</v>
      </c>
      <c r="G19" s="71">
        <f>D19-E19</f>
        <v>1337838.68</v>
      </c>
    </row>
    <row r="20" spans="1:10" x14ac:dyDescent="0.25">
      <c r="A20" s="79" t="s">
        <v>302</v>
      </c>
      <c r="B20" s="71">
        <v>527021.42999999993</v>
      </c>
      <c r="C20" s="71">
        <v>5000</v>
      </c>
      <c r="D20" s="71">
        <v>532021.42999999993</v>
      </c>
      <c r="E20" s="71">
        <v>84250.73000000001</v>
      </c>
      <c r="F20" s="71">
        <v>84250.73000000001</v>
      </c>
      <c r="G20" s="71">
        <f t="shared" ref="G20:G27" si="4">D20-E20</f>
        <v>447770.69999999995</v>
      </c>
    </row>
    <row r="21" spans="1:10" x14ac:dyDescent="0.25">
      <c r="A21" s="79" t="s">
        <v>303</v>
      </c>
      <c r="B21" s="71">
        <v>0</v>
      </c>
      <c r="C21" s="71">
        <v>0</v>
      </c>
      <c r="D21" s="71">
        <v>0</v>
      </c>
      <c r="E21" s="71">
        <v>0</v>
      </c>
      <c r="F21" s="71">
        <v>0</v>
      </c>
      <c r="G21" s="71">
        <f t="shared" si="4"/>
        <v>0</v>
      </c>
    </row>
    <row r="22" spans="1:10" x14ac:dyDescent="0.25">
      <c r="A22" s="79" t="s">
        <v>304</v>
      </c>
      <c r="B22" s="71">
        <v>597000</v>
      </c>
      <c r="C22" s="71">
        <v>8500</v>
      </c>
      <c r="D22" s="71">
        <v>605500</v>
      </c>
      <c r="E22" s="71">
        <v>67400.08</v>
      </c>
      <c r="F22" s="71">
        <v>67400.08</v>
      </c>
      <c r="G22" s="71">
        <f t="shared" si="4"/>
        <v>538099.92000000004</v>
      </c>
    </row>
    <row r="23" spans="1:10" x14ac:dyDescent="0.25">
      <c r="A23" s="79" t="s">
        <v>305</v>
      </c>
      <c r="B23" s="71">
        <v>95000</v>
      </c>
      <c r="C23" s="71">
        <v>0</v>
      </c>
      <c r="D23" s="71">
        <v>95000</v>
      </c>
      <c r="E23" s="71">
        <v>1250</v>
      </c>
      <c r="F23" s="71">
        <v>1250</v>
      </c>
      <c r="G23" s="71">
        <f t="shared" si="4"/>
        <v>93750</v>
      </c>
    </row>
    <row r="24" spans="1:10" x14ac:dyDescent="0.25">
      <c r="A24" s="79" t="s">
        <v>306</v>
      </c>
      <c r="B24" s="71">
        <v>10000000</v>
      </c>
      <c r="C24" s="71">
        <v>5000000</v>
      </c>
      <c r="D24" s="71">
        <v>15000000</v>
      </c>
      <c r="E24" s="71">
        <v>2488085.34</v>
      </c>
      <c r="F24" s="71">
        <v>2488085.34</v>
      </c>
      <c r="G24" s="71">
        <f t="shared" si="4"/>
        <v>12511914.66</v>
      </c>
    </row>
    <row r="25" spans="1:10" x14ac:dyDescent="0.25">
      <c r="A25" s="79" t="s">
        <v>307</v>
      </c>
      <c r="B25" s="71">
        <v>683000</v>
      </c>
      <c r="C25" s="71">
        <v>0</v>
      </c>
      <c r="D25" s="71">
        <v>683000</v>
      </c>
      <c r="E25" s="71">
        <v>2600</v>
      </c>
      <c r="F25" s="71">
        <v>2600</v>
      </c>
      <c r="G25" s="71">
        <f t="shared" si="4"/>
        <v>680400</v>
      </c>
    </row>
    <row r="26" spans="1:10" x14ac:dyDescent="0.25">
      <c r="A26" s="79" t="s">
        <v>308</v>
      </c>
      <c r="B26" s="71">
        <v>0</v>
      </c>
      <c r="C26" s="71">
        <v>0</v>
      </c>
      <c r="D26" s="71">
        <v>0</v>
      </c>
      <c r="E26" s="71">
        <v>0</v>
      </c>
      <c r="F26" s="71">
        <v>0</v>
      </c>
      <c r="G26" s="71">
        <f t="shared" si="4"/>
        <v>0</v>
      </c>
    </row>
    <row r="27" spans="1:10" x14ac:dyDescent="0.25">
      <c r="A27" s="79" t="s">
        <v>309</v>
      </c>
      <c r="B27" s="71">
        <v>1951500</v>
      </c>
      <c r="C27" s="71">
        <v>-33307.599999999999</v>
      </c>
      <c r="D27" s="71">
        <v>1918192.4</v>
      </c>
      <c r="E27" s="71">
        <v>405543.65</v>
      </c>
      <c r="F27" s="71">
        <v>405543.65</v>
      </c>
      <c r="G27" s="71">
        <f t="shared" si="4"/>
        <v>1512648.75</v>
      </c>
    </row>
    <row r="28" spans="1:10" x14ac:dyDescent="0.25">
      <c r="A28" s="78" t="s">
        <v>310</v>
      </c>
      <c r="B28" s="77">
        <f t="shared" ref="B28:G28" si="5">SUM(B29:B37)</f>
        <v>27987000</v>
      </c>
      <c r="C28" s="77">
        <f t="shared" si="5"/>
        <v>-578636</v>
      </c>
      <c r="D28" s="77">
        <f t="shared" si="5"/>
        <v>27408364</v>
      </c>
      <c r="E28" s="77">
        <f t="shared" si="5"/>
        <v>3766540.6100000003</v>
      </c>
      <c r="F28" s="77">
        <f t="shared" si="5"/>
        <v>3102820.4099999997</v>
      </c>
      <c r="G28" s="77">
        <f t="shared" si="5"/>
        <v>23641823.390000001</v>
      </c>
    </row>
    <row r="29" spans="1:10" x14ac:dyDescent="0.25">
      <c r="A29" s="79" t="s">
        <v>311</v>
      </c>
      <c r="B29" s="71">
        <v>3455500</v>
      </c>
      <c r="C29" s="71">
        <v>0</v>
      </c>
      <c r="D29" s="71">
        <v>3455500</v>
      </c>
      <c r="E29" s="71">
        <v>443742.19</v>
      </c>
      <c r="F29" s="71">
        <v>443742.19</v>
      </c>
      <c r="G29" s="71">
        <f>D29-E29</f>
        <v>3011757.81</v>
      </c>
    </row>
    <row r="30" spans="1:10" x14ac:dyDescent="0.25">
      <c r="A30" s="79" t="s">
        <v>312</v>
      </c>
      <c r="B30" s="71">
        <v>2408500</v>
      </c>
      <c r="C30" s="71">
        <v>0</v>
      </c>
      <c r="D30" s="71">
        <v>2408500</v>
      </c>
      <c r="E30" s="71">
        <v>390634.23999999999</v>
      </c>
      <c r="F30" s="71">
        <v>390634.23999999999</v>
      </c>
      <c r="G30" s="71">
        <f t="shared" ref="G30:G37" si="6">D30-E30</f>
        <v>2017865.76</v>
      </c>
    </row>
    <row r="31" spans="1:10" x14ac:dyDescent="0.25">
      <c r="A31" s="79" t="s">
        <v>313</v>
      </c>
      <c r="B31" s="71">
        <v>705500</v>
      </c>
      <c r="C31" s="71">
        <v>50000</v>
      </c>
      <c r="D31" s="71">
        <v>755500</v>
      </c>
      <c r="E31" s="71">
        <v>96454.6</v>
      </c>
      <c r="F31" s="71">
        <v>96454.6</v>
      </c>
      <c r="G31" s="71">
        <f t="shared" si="6"/>
        <v>659045.4</v>
      </c>
    </row>
    <row r="32" spans="1:10" x14ac:dyDescent="0.25">
      <c r="A32" s="79" t="s">
        <v>314</v>
      </c>
      <c r="B32" s="71">
        <v>1385000</v>
      </c>
      <c r="C32" s="71">
        <v>0</v>
      </c>
      <c r="D32" s="71">
        <v>1385000</v>
      </c>
      <c r="E32" s="71">
        <v>30620.22</v>
      </c>
      <c r="F32" s="71">
        <v>30620.22</v>
      </c>
      <c r="G32" s="71">
        <f t="shared" si="6"/>
        <v>1354379.78</v>
      </c>
    </row>
    <row r="33" spans="1:7" ht="14.45" customHeight="1" x14ac:dyDescent="0.25">
      <c r="A33" s="79" t="s">
        <v>315</v>
      </c>
      <c r="B33" s="71">
        <v>1918000</v>
      </c>
      <c r="C33" s="71">
        <v>3364</v>
      </c>
      <c r="D33" s="71">
        <v>1921364</v>
      </c>
      <c r="E33" s="71">
        <v>181015.75</v>
      </c>
      <c r="F33" s="71">
        <v>181015.75</v>
      </c>
      <c r="G33" s="71">
        <f t="shared" si="6"/>
        <v>1740348.25</v>
      </c>
    </row>
    <row r="34" spans="1:7" ht="14.45" customHeight="1" x14ac:dyDescent="0.25">
      <c r="A34" s="79" t="s">
        <v>316</v>
      </c>
      <c r="B34" s="71">
        <v>1600000</v>
      </c>
      <c r="C34" s="71">
        <v>0</v>
      </c>
      <c r="D34" s="71">
        <v>1600000</v>
      </c>
      <c r="E34" s="71">
        <v>207000.11</v>
      </c>
      <c r="F34" s="71">
        <v>207000.11</v>
      </c>
      <c r="G34" s="71">
        <f t="shared" si="6"/>
        <v>1392999.8900000001</v>
      </c>
    </row>
    <row r="35" spans="1:7" ht="14.45" customHeight="1" x14ac:dyDescent="0.25">
      <c r="A35" s="79" t="s">
        <v>317</v>
      </c>
      <c r="B35" s="71">
        <v>349000</v>
      </c>
      <c r="C35" s="71">
        <v>20000</v>
      </c>
      <c r="D35" s="71">
        <v>369000</v>
      </c>
      <c r="E35" s="71">
        <v>23759.989999999998</v>
      </c>
      <c r="F35" s="71">
        <v>23759.989999999998</v>
      </c>
      <c r="G35" s="71">
        <f t="shared" si="6"/>
        <v>345240.01</v>
      </c>
    </row>
    <row r="36" spans="1:7" ht="14.45" customHeight="1" x14ac:dyDescent="0.25">
      <c r="A36" s="79" t="s">
        <v>318</v>
      </c>
      <c r="B36" s="71">
        <v>5913500</v>
      </c>
      <c r="C36" s="71">
        <v>128000</v>
      </c>
      <c r="D36" s="71">
        <v>6041500</v>
      </c>
      <c r="E36" s="71">
        <v>1044786.31</v>
      </c>
      <c r="F36" s="71">
        <v>1044786.3099999999</v>
      </c>
      <c r="G36" s="71">
        <f t="shared" si="6"/>
        <v>4996713.6899999995</v>
      </c>
    </row>
    <row r="37" spans="1:7" ht="14.45" customHeight="1" x14ac:dyDescent="0.25">
      <c r="A37" s="79" t="s">
        <v>319</v>
      </c>
      <c r="B37" s="71">
        <v>10252000</v>
      </c>
      <c r="C37" s="71">
        <v>-780000</v>
      </c>
      <c r="D37" s="71">
        <v>9472000</v>
      </c>
      <c r="E37" s="71">
        <v>1348527.2</v>
      </c>
      <c r="F37" s="71">
        <v>684807</v>
      </c>
      <c r="G37" s="71">
        <f t="shared" si="6"/>
        <v>8123472.7999999998</v>
      </c>
    </row>
    <row r="38" spans="1:7" x14ac:dyDescent="0.25">
      <c r="A38" s="78" t="s">
        <v>320</v>
      </c>
      <c r="B38" s="77">
        <f t="shared" ref="B38:G38" si="7">SUM(B39:B47)</f>
        <v>39341970.57</v>
      </c>
      <c r="C38" s="77">
        <f t="shared" si="7"/>
        <v>10894415.189999998</v>
      </c>
      <c r="D38" s="77">
        <f t="shared" si="7"/>
        <v>50236385.759999998</v>
      </c>
      <c r="E38" s="77">
        <f t="shared" si="7"/>
        <v>8549350.6400000006</v>
      </c>
      <c r="F38" s="77">
        <f t="shared" si="7"/>
        <v>8549350.6400000006</v>
      </c>
      <c r="G38" s="77">
        <f t="shared" si="7"/>
        <v>41687035.119999997</v>
      </c>
    </row>
    <row r="39" spans="1:7" x14ac:dyDescent="0.25">
      <c r="A39" s="79" t="s">
        <v>321</v>
      </c>
      <c r="B39" s="71">
        <v>0</v>
      </c>
      <c r="C39" s="71">
        <v>0</v>
      </c>
      <c r="D39" s="71">
        <v>0</v>
      </c>
      <c r="E39" s="71">
        <v>0</v>
      </c>
      <c r="F39" s="71">
        <v>0</v>
      </c>
      <c r="G39" s="71">
        <f>D39-E39</f>
        <v>0</v>
      </c>
    </row>
    <row r="40" spans="1:7" x14ac:dyDescent="0.25">
      <c r="A40" s="79" t="s">
        <v>322</v>
      </c>
      <c r="B40" s="71">
        <v>16283970.57</v>
      </c>
      <c r="C40" s="71">
        <v>280000</v>
      </c>
      <c r="D40" s="71">
        <v>16563970.57</v>
      </c>
      <c r="E40" s="71">
        <v>4362992.6500000004</v>
      </c>
      <c r="F40" s="71">
        <v>4362992.6500000004</v>
      </c>
      <c r="G40" s="71">
        <f t="shared" ref="G40:G47" si="8">D40-E40</f>
        <v>12200977.92</v>
      </c>
    </row>
    <row r="41" spans="1:7" x14ac:dyDescent="0.25">
      <c r="A41" s="79" t="s">
        <v>323</v>
      </c>
      <c r="B41" s="71">
        <v>3300000</v>
      </c>
      <c r="C41" s="71">
        <v>-1924779.36</v>
      </c>
      <c r="D41" s="71">
        <v>1375220.64</v>
      </c>
      <c r="E41" s="71">
        <v>0</v>
      </c>
      <c r="F41" s="71">
        <v>0</v>
      </c>
      <c r="G41" s="71">
        <f t="shared" si="8"/>
        <v>1375220.64</v>
      </c>
    </row>
    <row r="42" spans="1:7" x14ac:dyDescent="0.25">
      <c r="A42" s="79" t="s">
        <v>324</v>
      </c>
      <c r="B42" s="71">
        <v>19758000</v>
      </c>
      <c r="C42" s="71">
        <v>12539194.549999997</v>
      </c>
      <c r="D42" s="71">
        <v>32297194.549999997</v>
      </c>
      <c r="E42" s="71">
        <v>4186357.99</v>
      </c>
      <c r="F42" s="71">
        <v>4186357.99</v>
      </c>
      <c r="G42" s="71">
        <f t="shared" si="8"/>
        <v>28110836.559999995</v>
      </c>
    </row>
    <row r="43" spans="1:7" x14ac:dyDescent="0.25">
      <c r="A43" s="79" t="s">
        <v>325</v>
      </c>
      <c r="B43" s="71">
        <v>0</v>
      </c>
      <c r="C43" s="71">
        <v>0</v>
      </c>
      <c r="D43" s="71">
        <v>0</v>
      </c>
      <c r="E43" s="71">
        <v>0</v>
      </c>
      <c r="F43" s="71">
        <v>0</v>
      </c>
      <c r="G43" s="71">
        <f t="shared" si="8"/>
        <v>0</v>
      </c>
    </row>
    <row r="44" spans="1:7" x14ac:dyDescent="0.25">
      <c r="A44" s="79" t="s">
        <v>326</v>
      </c>
      <c r="B44" s="71">
        <v>0</v>
      </c>
      <c r="C44" s="71">
        <v>0</v>
      </c>
      <c r="D44" s="71">
        <v>0</v>
      </c>
      <c r="E44" s="71">
        <v>0</v>
      </c>
      <c r="F44" s="71">
        <v>0</v>
      </c>
      <c r="G44" s="71">
        <f t="shared" si="8"/>
        <v>0</v>
      </c>
    </row>
    <row r="45" spans="1:7" x14ac:dyDescent="0.25">
      <c r="A45" s="79" t="s">
        <v>327</v>
      </c>
      <c r="B45" s="71">
        <v>0</v>
      </c>
      <c r="C45" s="71">
        <v>0</v>
      </c>
      <c r="D45" s="71">
        <v>0</v>
      </c>
      <c r="E45" s="71">
        <v>0</v>
      </c>
      <c r="F45" s="71">
        <v>0</v>
      </c>
      <c r="G45" s="71">
        <f t="shared" si="8"/>
        <v>0</v>
      </c>
    </row>
    <row r="46" spans="1:7" x14ac:dyDescent="0.25">
      <c r="A46" s="79" t="s">
        <v>328</v>
      </c>
      <c r="B46" s="71">
        <v>0</v>
      </c>
      <c r="C46" s="71">
        <v>0</v>
      </c>
      <c r="D46" s="71">
        <v>0</v>
      </c>
      <c r="E46" s="71">
        <v>0</v>
      </c>
      <c r="F46" s="71">
        <v>0</v>
      </c>
      <c r="G46" s="71">
        <f t="shared" si="8"/>
        <v>0</v>
      </c>
    </row>
    <row r="47" spans="1:7" x14ac:dyDescent="0.25">
      <c r="A47" s="79" t="s">
        <v>329</v>
      </c>
      <c r="B47" s="71">
        <v>0</v>
      </c>
      <c r="C47" s="71">
        <v>0</v>
      </c>
      <c r="D47" s="71">
        <v>0</v>
      </c>
      <c r="E47" s="71">
        <v>0</v>
      </c>
      <c r="F47" s="71">
        <v>0</v>
      </c>
      <c r="G47" s="71">
        <f t="shared" si="8"/>
        <v>0</v>
      </c>
    </row>
    <row r="48" spans="1:7" x14ac:dyDescent="0.25">
      <c r="A48" s="78" t="s">
        <v>330</v>
      </c>
      <c r="B48" s="77">
        <f t="shared" ref="B48:G48" si="9">SUM(B49:B57)</f>
        <v>1611000</v>
      </c>
      <c r="C48" s="77">
        <f t="shared" si="9"/>
        <v>-412868.9</v>
      </c>
      <c r="D48" s="77">
        <f t="shared" si="9"/>
        <v>1198131.1000000001</v>
      </c>
      <c r="E48" s="77">
        <f t="shared" si="9"/>
        <v>26725</v>
      </c>
      <c r="F48" s="77">
        <f t="shared" si="9"/>
        <v>26725</v>
      </c>
      <c r="G48" s="77">
        <f t="shared" si="9"/>
        <v>1171406.1000000001</v>
      </c>
    </row>
    <row r="49" spans="1:7" x14ac:dyDescent="0.25">
      <c r="A49" s="79" t="s">
        <v>331</v>
      </c>
      <c r="B49" s="71">
        <v>570000</v>
      </c>
      <c r="C49" s="71">
        <v>0</v>
      </c>
      <c r="D49" s="71">
        <v>570000</v>
      </c>
      <c r="E49" s="71">
        <v>26725</v>
      </c>
      <c r="F49" s="71">
        <v>26725</v>
      </c>
      <c r="G49" s="71">
        <f>D49-E49</f>
        <v>543275</v>
      </c>
    </row>
    <row r="50" spans="1:7" x14ac:dyDescent="0.25">
      <c r="A50" s="79" t="s">
        <v>332</v>
      </c>
      <c r="B50" s="71">
        <v>50000</v>
      </c>
      <c r="C50" s="71">
        <v>0</v>
      </c>
      <c r="D50" s="71">
        <v>50000</v>
      </c>
      <c r="E50" s="71">
        <v>0</v>
      </c>
      <c r="F50" s="71">
        <v>0</v>
      </c>
      <c r="G50" s="71">
        <f t="shared" ref="G50:G57" si="10">D50-E50</f>
        <v>50000</v>
      </c>
    </row>
    <row r="51" spans="1:7" x14ac:dyDescent="0.25">
      <c r="A51" s="79" t="s">
        <v>333</v>
      </c>
      <c r="B51" s="71">
        <v>0</v>
      </c>
      <c r="C51" s="71">
        <v>0</v>
      </c>
      <c r="D51" s="71">
        <v>0</v>
      </c>
      <c r="E51" s="71">
        <v>0</v>
      </c>
      <c r="F51" s="71">
        <v>0</v>
      </c>
      <c r="G51" s="71">
        <f t="shared" si="10"/>
        <v>0</v>
      </c>
    </row>
    <row r="52" spans="1:7" x14ac:dyDescent="0.25">
      <c r="A52" s="79" t="s">
        <v>334</v>
      </c>
      <c r="B52" s="71">
        <v>0</v>
      </c>
      <c r="C52" s="71">
        <v>0</v>
      </c>
      <c r="D52" s="71">
        <v>0</v>
      </c>
      <c r="E52" s="71">
        <v>0</v>
      </c>
      <c r="F52" s="71">
        <v>0</v>
      </c>
      <c r="G52" s="71">
        <f t="shared" si="10"/>
        <v>0</v>
      </c>
    </row>
    <row r="53" spans="1:7" x14ac:dyDescent="0.25">
      <c r="A53" s="79" t="s">
        <v>335</v>
      </c>
      <c r="B53" s="71">
        <v>0</v>
      </c>
      <c r="C53" s="71">
        <v>0</v>
      </c>
      <c r="D53" s="71">
        <v>0</v>
      </c>
      <c r="E53" s="71">
        <v>0</v>
      </c>
      <c r="F53" s="71">
        <v>0</v>
      </c>
      <c r="G53" s="71">
        <f t="shared" si="10"/>
        <v>0</v>
      </c>
    </row>
    <row r="54" spans="1:7" x14ac:dyDescent="0.25">
      <c r="A54" s="79" t="s">
        <v>336</v>
      </c>
      <c r="B54" s="71">
        <v>311000</v>
      </c>
      <c r="C54" s="71">
        <v>-8500</v>
      </c>
      <c r="D54" s="71">
        <v>302500</v>
      </c>
      <c r="E54" s="71">
        <v>0</v>
      </c>
      <c r="F54" s="71">
        <v>0</v>
      </c>
      <c r="G54" s="71">
        <f t="shared" si="10"/>
        <v>302500</v>
      </c>
    </row>
    <row r="55" spans="1:7" x14ac:dyDescent="0.25">
      <c r="A55" s="79" t="s">
        <v>337</v>
      </c>
      <c r="B55" s="71">
        <v>30000</v>
      </c>
      <c r="C55" s="71">
        <v>0</v>
      </c>
      <c r="D55" s="71">
        <v>30000</v>
      </c>
      <c r="E55" s="71">
        <v>0</v>
      </c>
      <c r="F55" s="71">
        <v>0</v>
      </c>
      <c r="G55" s="71">
        <f t="shared" si="10"/>
        <v>30000</v>
      </c>
    </row>
    <row r="56" spans="1:7" x14ac:dyDescent="0.25">
      <c r="A56" s="79" t="s">
        <v>338</v>
      </c>
      <c r="B56" s="71">
        <v>500000</v>
      </c>
      <c r="C56" s="71">
        <v>-404368.9</v>
      </c>
      <c r="D56" s="71">
        <v>95631.099999999977</v>
      </c>
      <c r="E56" s="71">
        <v>0</v>
      </c>
      <c r="F56" s="71">
        <v>0</v>
      </c>
      <c r="G56" s="71">
        <f t="shared" si="10"/>
        <v>95631.099999999977</v>
      </c>
    </row>
    <row r="57" spans="1:7" x14ac:dyDescent="0.25">
      <c r="A57" s="79" t="s">
        <v>339</v>
      </c>
      <c r="B57" s="71">
        <v>150000</v>
      </c>
      <c r="C57" s="71">
        <v>0</v>
      </c>
      <c r="D57" s="71">
        <v>150000</v>
      </c>
      <c r="E57" s="71">
        <v>0</v>
      </c>
      <c r="F57" s="71">
        <v>0</v>
      </c>
      <c r="G57" s="71">
        <f t="shared" si="10"/>
        <v>150000</v>
      </c>
    </row>
    <row r="58" spans="1:7" x14ac:dyDescent="0.25">
      <c r="A58" s="78" t="s">
        <v>340</v>
      </c>
      <c r="B58" s="77">
        <f t="shared" ref="B58:G58" si="11">SUM(B59:B61)</f>
        <v>4418380</v>
      </c>
      <c r="C58" s="77">
        <f t="shared" si="11"/>
        <v>16441804.210000001</v>
      </c>
      <c r="D58" s="77">
        <f t="shared" si="11"/>
        <v>20860184.210000001</v>
      </c>
      <c r="E58" s="77">
        <f t="shared" si="11"/>
        <v>0</v>
      </c>
      <c r="F58" s="77">
        <f t="shared" si="11"/>
        <v>0</v>
      </c>
      <c r="G58" s="77">
        <f t="shared" si="11"/>
        <v>20860184.210000001</v>
      </c>
    </row>
    <row r="59" spans="1:7" x14ac:dyDescent="0.25">
      <c r="A59" s="79" t="s">
        <v>341</v>
      </c>
      <c r="B59" s="71">
        <v>3918380</v>
      </c>
      <c r="C59" s="71">
        <v>16441804.210000001</v>
      </c>
      <c r="D59" s="71">
        <v>20360184.210000001</v>
      </c>
      <c r="E59" s="71">
        <v>0</v>
      </c>
      <c r="F59" s="71">
        <v>0</v>
      </c>
      <c r="G59" s="71">
        <f>D59-E59</f>
        <v>20360184.210000001</v>
      </c>
    </row>
    <row r="60" spans="1:7" x14ac:dyDescent="0.25">
      <c r="A60" s="79" t="s">
        <v>342</v>
      </c>
      <c r="B60" s="71">
        <v>0</v>
      </c>
      <c r="C60" s="71">
        <v>0</v>
      </c>
      <c r="D60" s="71">
        <v>0</v>
      </c>
      <c r="E60" s="71">
        <v>0</v>
      </c>
      <c r="F60" s="71">
        <v>0</v>
      </c>
      <c r="G60" s="71">
        <f t="shared" ref="G60:G61" si="12">D60-E60</f>
        <v>0</v>
      </c>
    </row>
    <row r="61" spans="1:7" x14ac:dyDescent="0.25">
      <c r="A61" s="79" t="s">
        <v>343</v>
      </c>
      <c r="B61" s="71">
        <v>500000</v>
      </c>
      <c r="C61" s="71">
        <v>0</v>
      </c>
      <c r="D61" s="71">
        <v>500000</v>
      </c>
      <c r="E61" s="71">
        <v>0</v>
      </c>
      <c r="F61" s="71">
        <v>0</v>
      </c>
      <c r="G61" s="71">
        <f t="shared" si="12"/>
        <v>500000</v>
      </c>
    </row>
    <row r="62" spans="1:7" x14ac:dyDescent="0.25">
      <c r="A62" s="78" t="s">
        <v>344</v>
      </c>
      <c r="B62" s="77">
        <f t="shared" ref="B62:G62" si="13">SUM(B63:B67,B69:B70)</f>
        <v>12318536.949999999</v>
      </c>
      <c r="C62" s="77">
        <f t="shared" si="13"/>
        <v>-6037756.3499999978</v>
      </c>
      <c r="D62" s="77">
        <f t="shared" si="13"/>
        <v>6280780.6000000015</v>
      </c>
      <c r="E62" s="77">
        <f t="shared" si="13"/>
        <v>0</v>
      </c>
      <c r="F62" s="77">
        <f t="shared" si="13"/>
        <v>0</v>
      </c>
      <c r="G62" s="77">
        <f t="shared" si="13"/>
        <v>6280780.6000000015</v>
      </c>
    </row>
    <row r="63" spans="1:7" x14ac:dyDescent="0.25">
      <c r="A63" s="79" t="s">
        <v>345</v>
      </c>
      <c r="B63" s="71">
        <v>0</v>
      </c>
      <c r="C63" s="71">
        <v>0</v>
      </c>
      <c r="D63" s="71">
        <v>0</v>
      </c>
      <c r="E63" s="71">
        <v>0</v>
      </c>
      <c r="F63" s="71">
        <v>0</v>
      </c>
      <c r="G63" s="71">
        <f>D63-E63</f>
        <v>0</v>
      </c>
    </row>
    <row r="64" spans="1:7" x14ac:dyDescent="0.25">
      <c r="A64" s="79" t="s">
        <v>346</v>
      </c>
      <c r="B64" s="71">
        <v>0</v>
      </c>
      <c r="C64" s="71">
        <v>0</v>
      </c>
      <c r="D64" s="71">
        <v>0</v>
      </c>
      <c r="E64" s="71">
        <v>0</v>
      </c>
      <c r="F64" s="71">
        <v>0</v>
      </c>
      <c r="G64" s="71">
        <f t="shared" ref="G64:G70" si="14">D64-E64</f>
        <v>0</v>
      </c>
    </row>
    <row r="65" spans="1:7" x14ac:dyDescent="0.25">
      <c r="A65" s="79" t="s">
        <v>347</v>
      </c>
      <c r="B65" s="71">
        <v>0</v>
      </c>
      <c r="C65" s="71">
        <v>0</v>
      </c>
      <c r="D65" s="71">
        <v>0</v>
      </c>
      <c r="E65" s="71">
        <v>0</v>
      </c>
      <c r="F65" s="71">
        <v>0</v>
      </c>
      <c r="G65" s="71">
        <f t="shared" si="14"/>
        <v>0</v>
      </c>
    </row>
    <row r="66" spans="1:7" x14ac:dyDescent="0.25">
      <c r="A66" s="79" t="s">
        <v>348</v>
      </c>
      <c r="B66" s="71">
        <v>0</v>
      </c>
      <c r="C66" s="71">
        <v>0</v>
      </c>
      <c r="D66" s="71">
        <v>0</v>
      </c>
      <c r="E66" s="71">
        <v>0</v>
      </c>
      <c r="F66" s="71">
        <v>0</v>
      </c>
      <c r="G66" s="71">
        <f t="shared" si="14"/>
        <v>0</v>
      </c>
    </row>
    <row r="67" spans="1:7" x14ac:dyDescent="0.25">
      <c r="A67" s="79" t="s">
        <v>349</v>
      </c>
      <c r="B67" s="71">
        <v>0</v>
      </c>
      <c r="C67" s="71">
        <v>0</v>
      </c>
      <c r="D67" s="71">
        <v>0</v>
      </c>
      <c r="E67" s="71">
        <v>0</v>
      </c>
      <c r="F67" s="71">
        <v>0</v>
      </c>
      <c r="G67" s="71">
        <f t="shared" si="14"/>
        <v>0</v>
      </c>
    </row>
    <row r="68" spans="1:7" x14ac:dyDescent="0.25">
      <c r="A68" s="79" t="s">
        <v>350</v>
      </c>
      <c r="B68" s="71">
        <v>0</v>
      </c>
      <c r="C68" s="71">
        <v>0</v>
      </c>
      <c r="D68" s="71">
        <v>0</v>
      </c>
      <c r="E68" s="71">
        <v>0</v>
      </c>
      <c r="F68" s="71">
        <v>0</v>
      </c>
      <c r="G68" s="71">
        <f t="shared" si="14"/>
        <v>0</v>
      </c>
    </row>
    <row r="69" spans="1:7" x14ac:dyDescent="0.25">
      <c r="A69" s="79" t="s">
        <v>351</v>
      </c>
      <c r="B69" s="71">
        <v>0</v>
      </c>
      <c r="C69" s="71">
        <v>0</v>
      </c>
      <c r="D69" s="71">
        <v>0</v>
      </c>
      <c r="E69" s="71">
        <v>0</v>
      </c>
      <c r="F69" s="71">
        <v>0</v>
      </c>
      <c r="G69" s="71">
        <f t="shared" si="14"/>
        <v>0</v>
      </c>
    </row>
    <row r="70" spans="1:7" x14ac:dyDescent="0.25">
      <c r="A70" s="79" t="s">
        <v>352</v>
      </c>
      <c r="B70" s="71">
        <v>12318536.949999999</v>
      </c>
      <c r="C70" s="71">
        <v>-6037756.3499999978</v>
      </c>
      <c r="D70" s="71">
        <v>6280780.6000000015</v>
      </c>
      <c r="E70" s="71">
        <v>0</v>
      </c>
      <c r="F70" s="71">
        <v>0</v>
      </c>
      <c r="G70" s="71">
        <f t="shared" si="14"/>
        <v>6280780.6000000015</v>
      </c>
    </row>
    <row r="71" spans="1:7" x14ac:dyDescent="0.25">
      <c r="A71" s="78" t="s">
        <v>353</v>
      </c>
      <c r="B71" s="77">
        <f t="shared" ref="B71:G71" si="15">SUM(B72:B74)</f>
        <v>2650000</v>
      </c>
      <c r="C71" s="77">
        <f t="shared" si="15"/>
        <v>294312.5</v>
      </c>
      <c r="D71" s="77">
        <f t="shared" si="15"/>
        <v>2944312.5</v>
      </c>
      <c r="E71" s="77">
        <f t="shared" si="15"/>
        <v>0</v>
      </c>
      <c r="F71" s="77">
        <f t="shared" si="15"/>
        <v>0</v>
      </c>
      <c r="G71" s="77">
        <f t="shared" si="15"/>
        <v>2944312.5</v>
      </c>
    </row>
    <row r="72" spans="1:7" x14ac:dyDescent="0.25">
      <c r="A72" s="79" t="s">
        <v>354</v>
      </c>
      <c r="B72" s="71">
        <v>0</v>
      </c>
      <c r="C72" s="71">
        <v>0</v>
      </c>
      <c r="D72" s="71">
        <v>0</v>
      </c>
      <c r="E72" s="71">
        <v>0</v>
      </c>
      <c r="F72" s="71">
        <v>0</v>
      </c>
      <c r="G72" s="71">
        <f>D72-E72</f>
        <v>0</v>
      </c>
    </row>
    <row r="73" spans="1:7" x14ac:dyDescent="0.25">
      <c r="A73" s="79" t="s">
        <v>355</v>
      </c>
      <c r="B73" s="71">
        <v>0</v>
      </c>
      <c r="C73" s="71">
        <v>0</v>
      </c>
      <c r="D73" s="71">
        <v>0</v>
      </c>
      <c r="E73" s="71">
        <v>0</v>
      </c>
      <c r="F73" s="71">
        <v>0</v>
      </c>
      <c r="G73" s="71">
        <f t="shared" ref="G73:G74" si="16">D73-E73</f>
        <v>0</v>
      </c>
    </row>
    <row r="74" spans="1:7" x14ac:dyDescent="0.25">
      <c r="A74" s="79" t="s">
        <v>356</v>
      </c>
      <c r="B74" s="71">
        <v>2650000</v>
      </c>
      <c r="C74" s="71">
        <v>294312.5</v>
      </c>
      <c r="D74" s="71">
        <v>2944312.5</v>
      </c>
      <c r="E74" s="71">
        <v>0</v>
      </c>
      <c r="F74" s="71">
        <v>0</v>
      </c>
      <c r="G74" s="71">
        <f t="shared" si="16"/>
        <v>2944312.5</v>
      </c>
    </row>
    <row r="75" spans="1:7" x14ac:dyDescent="0.25">
      <c r="A75" s="78" t="s">
        <v>357</v>
      </c>
      <c r="B75" s="77">
        <f t="shared" ref="B75:G75" si="17">SUM(B76:B82)</f>
        <v>600000</v>
      </c>
      <c r="C75" s="77">
        <f t="shared" si="17"/>
        <v>0</v>
      </c>
      <c r="D75" s="77">
        <f t="shared" si="17"/>
        <v>600000</v>
      </c>
      <c r="E75" s="77">
        <f t="shared" si="17"/>
        <v>0</v>
      </c>
      <c r="F75" s="77">
        <f t="shared" si="17"/>
        <v>0</v>
      </c>
      <c r="G75" s="77">
        <f t="shared" si="17"/>
        <v>600000</v>
      </c>
    </row>
    <row r="76" spans="1:7" x14ac:dyDescent="0.25">
      <c r="A76" s="79" t="s">
        <v>358</v>
      </c>
      <c r="B76" s="71">
        <v>0</v>
      </c>
      <c r="C76" s="71">
        <v>0</v>
      </c>
      <c r="D76" s="71">
        <v>0</v>
      </c>
      <c r="E76" s="71">
        <v>0</v>
      </c>
      <c r="F76" s="71">
        <v>0</v>
      </c>
      <c r="G76" s="71">
        <f>D76-E76</f>
        <v>0</v>
      </c>
    </row>
    <row r="77" spans="1:7" x14ac:dyDescent="0.25">
      <c r="A77" s="79" t="s">
        <v>359</v>
      </c>
      <c r="B77" s="71">
        <v>50000</v>
      </c>
      <c r="C77" s="71">
        <v>0</v>
      </c>
      <c r="D77" s="71">
        <v>50000</v>
      </c>
      <c r="E77" s="71">
        <v>0</v>
      </c>
      <c r="F77" s="71">
        <v>0</v>
      </c>
      <c r="G77" s="71">
        <f t="shared" ref="G77:G82" si="18">D77-E77</f>
        <v>50000</v>
      </c>
    </row>
    <row r="78" spans="1:7" x14ac:dyDescent="0.25">
      <c r="A78" s="79" t="s">
        <v>360</v>
      </c>
      <c r="B78" s="71">
        <v>50000</v>
      </c>
      <c r="C78" s="71">
        <v>0</v>
      </c>
      <c r="D78" s="71">
        <v>50000</v>
      </c>
      <c r="E78" s="71">
        <v>0</v>
      </c>
      <c r="F78" s="71">
        <v>0</v>
      </c>
      <c r="G78" s="71">
        <f t="shared" si="18"/>
        <v>50000</v>
      </c>
    </row>
    <row r="79" spans="1:7" x14ac:dyDescent="0.25">
      <c r="A79" s="79" t="s">
        <v>361</v>
      </c>
      <c r="B79" s="71">
        <v>0</v>
      </c>
      <c r="C79" s="71">
        <v>0</v>
      </c>
      <c r="D79" s="71">
        <v>0</v>
      </c>
      <c r="E79" s="71">
        <v>0</v>
      </c>
      <c r="F79" s="71">
        <v>0</v>
      </c>
      <c r="G79" s="71">
        <f t="shared" si="18"/>
        <v>0</v>
      </c>
    </row>
    <row r="80" spans="1:7" x14ac:dyDescent="0.25">
      <c r="A80" s="79" t="s">
        <v>362</v>
      </c>
      <c r="B80" s="71">
        <v>0</v>
      </c>
      <c r="C80" s="71">
        <v>0</v>
      </c>
      <c r="D80" s="71">
        <v>0</v>
      </c>
      <c r="E80" s="71">
        <v>0</v>
      </c>
      <c r="F80" s="71">
        <v>0</v>
      </c>
      <c r="G80" s="71">
        <f t="shared" si="18"/>
        <v>0</v>
      </c>
    </row>
    <row r="81" spans="1:14" x14ac:dyDescent="0.25">
      <c r="A81" s="79" t="s">
        <v>363</v>
      </c>
      <c r="B81" s="71">
        <v>0</v>
      </c>
      <c r="C81" s="71">
        <v>0</v>
      </c>
      <c r="D81" s="71">
        <v>0</v>
      </c>
      <c r="E81" s="71">
        <v>0</v>
      </c>
      <c r="F81" s="71">
        <v>0</v>
      </c>
      <c r="G81" s="71">
        <f t="shared" si="18"/>
        <v>0</v>
      </c>
    </row>
    <row r="82" spans="1:14" x14ac:dyDescent="0.25">
      <c r="A82" s="79" t="s">
        <v>364</v>
      </c>
      <c r="B82" s="71">
        <v>500000</v>
      </c>
      <c r="C82" s="71">
        <v>0</v>
      </c>
      <c r="D82" s="71">
        <v>500000</v>
      </c>
      <c r="E82" s="71">
        <v>0</v>
      </c>
      <c r="F82" s="71">
        <v>0</v>
      </c>
      <c r="G82" s="71">
        <f t="shared" si="18"/>
        <v>500000</v>
      </c>
    </row>
    <row r="83" spans="1:14" x14ac:dyDescent="0.25">
      <c r="A83" s="80"/>
      <c r="B83" s="71"/>
      <c r="C83" s="71"/>
      <c r="D83" s="71"/>
      <c r="E83" s="71"/>
      <c r="F83" s="71"/>
      <c r="G83" s="71"/>
    </row>
    <row r="84" spans="1:14" x14ac:dyDescent="0.25">
      <c r="A84" s="162" t="s">
        <v>365</v>
      </c>
      <c r="B84" s="154">
        <f t="shared" ref="B84:G84" si="19">SUM(B85,B93,B103,B113,B123,B133,B137,B146,B150)</f>
        <v>276181274.49000001</v>
      </c>
      <c r="C84" s="154">
        <f t="shared" si="19"/>
        <v>11544521.110000003</v>
      </c>
      <c r="D84" s="154">
        <f t="shared" si="19"/>
        <v>287725795.60000002</v>
      </c>
      <c r="E84" s="154">
        <f t="shared" si="19"/>
        <v>79307685.210000008</v>
      </c>
      <c r="F84" s="154">
        <f t="shared" si="19"/>
        <v>79307685.210000008</v>
      </c>
      <c r="G84" s="154">
        <f t="shared" si="19"/>
        <v>208418110.38999999</v>
      </c>
      <c r="I84" s="149"/>
      <c r="J84" s="149"/>
      <c r="K84" s="149"/>
      <c r="L84" s="149"/>
      <c r="M84" s="149"/>
      <c r="N84" s="149"/>
    </row>
    <row r="85" spans="1:14" x14ac:dyDescent="0.25">
      <c r="A85" s="78" t="s">
        <v>292</v>
      </c>
      <c r="B85" s="77">
        <f t="shared" ref="B85:G85" si="20">SUM(B86:B92)</f>
        <v>8666966.9299999997</v>
      </c>
      <c r="C85" s="77">
        <f t="shared" si="20"/>
        <v>2013439.0599999998</v>
      </c>
      <c r="D85" s="77">
        <f t="shared" si="20"/>
        <v>10680405.99</v>
      </c>
      <c r="E85" s="77">
        <f t="shared" si="20"/>
        <v>2117592.77</v>
      </c>
      <c r="F85" s="77">
        <f t="shared" si="20"/>
        <v>2117592.77</v>
      </c>
      <c r="G85" s="77">
        <f t="shared" si="20"/>
        <v>8562813.2199999988</v>
      </c>
      <c r="I85" s="151"/>
      <c r="J85" s="151"/>
      <c r="K85" s="151"/>
      <c r="L85" s="151"/>
      <c r="M85" s="151"/>
      <c r="N85" s="151"/>
    </row>
    <row r="86" spans="1:14" x14ac:dyDescent="0.25">
      <c r="A86" s="79" t="s">
        <v>293</v>
      </c>
      <c r="B86" s="71">
        <v>5100960</v>
      </c>
      <c r="C86" s="71">
        <v>180180</v>
      </c>
      <c r="D86" s="71">
        <v>5281140</v>
      </c>
      <c r="E86" s="71">
        <v>1276605</v>
      </c>
      <c r="F86" s="71">
        <v>1276605</v>
      </c>
      <c r="G86" s="71">
        <f>D86-E86</f>
        <v>4004535</v>
      </c>
    </row>
    <row r="87" spans="1:14" x14ac:dyDescent="0.25">
      <c r="A87" s="79" t="s">
        <v>294</v>
      </c>
      <c r="B87" s="152">
        <v>0</v>
      </c>
      <c r="C87" s="152">
        <v>1749685.16</v>
      </c>
      <c r="D87" s="152">
        <v>1749685.16</v>
      </c>
      <c r="E87" s="152">
        <v>458006.27</v>
      </c>
      <c r="F87" s="152">
        <v>458006.27</v>
      </c>
      <c r="G87" s="152">
        <f t="shared" ref="G87:G92" si="21">D87-E87</f>
        <v>1291678.8899999999</v>
      </c>
    </row>
    <row r="88" spans="1:14" x14ac:dyDescent="0.25">
      <c r="A88" s="79" t="s">
        <v>295</v>
      </c>
      <c r="B88" s="71">
        <v>835718.93</v>
      </c>
      <c r="C88" s="71">
        <v>29519.9</v>
      </c>
      <c r="D88" s="71">
        <v>865238.83000000007</v>
      </c>
      <c r="E88" s="71">
        <v>0</v>
      </c>
      <c r="F88" s="71">
        <v>0</v>
      </c>
      <c r="G88" s="71">
        <f t="shared" si="21"/>
        <v>865238.83000000007</v>
      </c>
    </row>
    <row r="89" spans="1:14" x14ac:dyDescent="0.25">
      <c r="A89" s="79" t="s">
        <v>296</v>
      </c>
      <c r="B89" s="71">
        <v>2730288</v>
      </c>
      <c r="C89" s="71">
        <v>54054</v>
      </c>
      <c r="D89" s="71">
        <f>B89+C89</f>
        <v>2784342</v>
      </c>
      <c r="E89" s="71">
        <v>382981.5</v>
      </c>
      <c r="F89" s="71">
        <v>382981.5</v>
      </c>
      <c r="G89" s="71">
        <f t="shared" si="21"/>
        <v>2401360.5</v>
      </c>
    </row>
    <row r="90" spans="1:14" x14ac:dyDescent="0.25">
      <c r="A90" s="79" t="s">
        <v>297</v>
      </c>
      <c r="B90" s="71">
        <v>0</v>
      </c>
      <c r="C90" s="71">
        <v>0</v>
      </c>
      <c r="D90" s="71">
        <v>0</v>
      </c>
      <c r="E90" s="71">
        <v>0</v>
      </c>
      <c r="F90" s="71">
        <v>0</v>
      </c>
      <c r="G90" s="71">
        <f t="shared" si="21"/>
        <v>0</v>
      </c>
    </row>
    <row r="91" spans="1:14" x14ac:dyDescent="0.25">
      <c r="A91" s="79" t="s">
        <v>298</v>
      </c>
      <c r="B91" s="71">
        <v>0</v>
      </c>
      <c r="C91" s="71">
        <v>0</v>
      </c>
      <c r="D91" s="71">
        <v>0</v>
      </c>
      <c r="E91" s="71">
        <v>0</v>
      </c>
      <c r="F91" s="71">
        <v>0</v>
      </c>
      <c r="G91" s="71">
        <f t="shared" si="21"/>
        <v>0</v>
      </c>
    </row>
    <row r="92" spans="1:14" x14ac:dyDescent="0.25">
      <c r="A92" s="79" t="s">
        <v>299</v>
      </c>
      <c r="B92" s="71">
        <v>0</v>
      </c>
      <c r="C92" s="71">
        <v>0</v>
      </c>
      <c r="D92" s="71">
        <v>0</v>
      </c>
      <c r="E92" s="71">
        <v>0</v>
      </c>
      <c r="F92" s="71">
        <v>0</v>
      </c>
      <c r="G92" s="71">
        <f t="shared" si="21"/>
        <v>0</v>
      </c>
    </row>
    <row r="93" spans="1:14" x14ac:dyDescent="0.25">
      <c r="A93" s="78" t="s">
        <v>300</v>
      </c>
      <c r="B93" s="77">
        <f t="shared" ref="B93:G93" si="22">SUM(B94:B102)</f>
        <v>5350000</v>
      </c>
      <c r="C93" s="77">
        <f t="shared" si="22"/>
        <v>49542.020000000019</v>
      </c>
      <c r="D93" s="77">
        <f t="shared" si="22"/>
        <v>5399542.0199999996</v>
      </c>
      <c r="E93" s="77">
        <f t="shared" si="22"/>
        <v>46234</v>
      </c>
      <c r="F93" s="77">
        <f t="shared" si="22"/>
        <v>46234</v>
      </c>
      <c r="G93" s="77">
        <f t="shared" si="22"/>
        <v>5353308.0199999996</v>
      </c>
    </row>
    <row r="94" spans="1:14" x14ac:dyDescent="0.25">
      <c r="A94" s="79" t="s">
        <v>301</v>
      </c>
      <c r="B94" s="71">
        <v>200000</v>
      </c>
      <c r="C94" s="71">
        <v>0</v>
      </c>
      <c r="D94" s="71">
        <v>200000</v>
      </c>
      <c r="E94" s="71">
        <v>8434</v>
      </c>
      <c r="F94" s="71">
        <v>8434</v>
      </c>
      <c r="G94" s="71">
        <f>D94-E94</f>
        <v>191566</v>
      </c>
    </row>
    <row r="95" spans="1:14" x14ac:dyDescent="0.25">
      <c r="A95" s="79" t="s">
        <v>302</v>
      </c>
      <c r="B95" s="71">
        <v>0</v>
      </c>
      <c r="C95" s="71">
        <v>0</v>
      </c>
      <c r="D95" s="71">
        <v>0</v>
      </c>
      <c r="E95" s="71">
        <v>0</v>
      </c>
      <c r="F95" s="71">
        <v>0</v>
      </c>
      <c r="G95" s="71">
        <f t="shared" ref="G95:G102" si="23">D95-E95</f>
        <v>0</v>
      </c>
    </row>
    <row r="96" spans="1:14" x14ac:dyDescent="0.25">
      <c r="A96" s="79" t="s">
        <v>303</v>
      </c>
      <c r="B96" s="71">
        <v>0</v>
      </c>
      <c r="C96" s="71">
        <v>0</v>
      </c>
      <c r="D96" s="71">
        <v>0</v>
      </c>
      <c r="E96" s="71">
        <v>0</v>
      </c>
      <c r="F96" s="71">
        <v>0</v>
      </c>
      <c r="G96" s="71">
        <f t="shared" si="23"/>
        <v>0</v>
      </c>
    </row>
    <row r="97" spans="1:9" x14ac:dyDescent="0.25">
      <c r="A97" s="79" t="s">
        <v>304</v>
      </c>
      <c r="B97" s="71">
        <v>400000</v>
      </c>
      <c r="C97" s="71">
        <v>0</v>
      </c>
      <c r="D97" s="71">
        <v>400000</v>
      </c>
      <c r="E97" s="71">
        <v>0</v>
      </c>
      <c r="F97" s="71">
        <v>0</v>
      </c>
      <c r="G97" s="71">
        <f t="shared" si="23"/>
        <v>400000</v>
      </c>
    </row>
    <row r="98" spans="1:9" x14ac:dyDescent="0.25">
      <c r="A98" s="81" t="s">
        <v>305</v>
      </c>
      <c r="B98" s="71">
        <v>500000</v>
      </c>
      <c r="C98" s="71">
        <v>0</v>
      </c>
      <c r="D98" s="71">
        <v>500000</v>
      </c>
      <c r="E98" s="71">
        <v>37800</v>
      </c>
      <c r="F98" s="71">
        <v>37800</v>
      </c>
      <c r="G98" s="71">
        <f t="shared" si="23"/>
        <v>462200</v>
      </c>
    </row>
    <row r="99" spans="1:9" x14ac:dyDescent="0.25">
      <c r="A99" s="79" t="s">
        <v>306</v>
      </c>
      <c r="B99" s="71">
        <v>0</v>
      </c>
      <c r="C99" s="71">
        <v>0</v>
      </c>
      <c r="D99" s="71">
        <v>0</v>
      </c>
      <c r="E99" s="71">
        <v>0</v>
      </c>
      <c r="F99" s="71">
        <v>0</v>
      </c>
      <c r="G99" s="71">
        <f t="shared" si="23"/>
        <v>0</v>
      </c>
    </row>
    <row r="100" spans="1:9" x14ac:dyDescent="0.25">
      <c r="A100" s="79" t="s">
        <v>307</v>
      </c>
      <c r="B100" s="71">
        <v>2450000</v>
      </c>
      <c r="C100" s="71">
        <v>-1253723.78</v>
      </c>
      <c r="D100" s="71">
        <f>B100+C100</f>
        <v>1196276.22</v>
      </c>
      <c r="E100" s="71">
        <v>0</v>
      </c>
      <c r="F100" s="71">
        <v>0</v>
      </c>
      <c r="G100" s="71">
        <f t="shared" si="23"/>
        <v>1196276.22</v>
      </c>
    </row>
    <row r="101" spans="1:9" x14ac:dyDescent="0.25">
      <c r="A101" s="79" t="s">
        <v>308</v>
      </c>
      <c r="B101" s="71">
        <v>0</v>
      </c>
      <c r="C101" s="71">
        <v>1303265.8</v>
      </c>
      <c r="D101" s="71">
        <v>1303265.8</v>
      </c>
      <c r="E101" s="71">
        <v>0</v>
      </c>
      <c r="F101" s="71">
        <v>0</v>
      </c>
      <c r="G101" s="71">
        <f t="shared" si="23"/>
        <v>1303265.8</v>
      </c>
    </row>
    <row r="102" spans="1:9" x14ac:dyDescent="0.25">
      <c r="A102" s="79" t="s">
        <v>309</v>
      </c>
      <c r="B102" s="71">
        <v>1800000</v>
      </c>
      <c r="C102" s="71">
        <v>0</v>
      </c>
      <c r="D102" s="71">
        <v>1800000</v>
      </c>
      <c r="E102" s="71">
        <v>0</v>
      </c>
      <c r="F102" s="71">
        <v>0</v>
      </c>
      <c r="G102" s="71">
        <f t="shared" si="23"/>
        <v>1800000</v>
      </c>
    </row>
    <row r="103" spans="1:9" x14ac:dyDescent="0.25">
      <c r="A103" s="78" t="s">
        <v>310</v>
      </c>
      <c r="B103" s="77">
        <f t="shared" ref="B103:G103" si="24">SUM(B104:B112)</f>
        <v>66799254.07</v>
      </c>
      <c r="C103" s="77">
        <f t="shared" si="24"/>
        <v>6908594.0800000001</v>
      </c>
      <c r="D103" s="77">
        <f t="shared" si="24"/>
        <v>73707848.150000006</v>
      </c>
      <c r="E103" s="77">
        <f t="shared" si="24"/>
        <v>11974834.880000001</v>
      </c>
      <c r="F103" s="77">
        <f t="shared" si="24"/>
        <v>11974834.880000001</v>
      </c>
      <c r="G103" s="77">
        <f t="shared" si="24"/>
        <v>61733013.269999988</v>
      </c>
    </row>
    <row r="104" spans="1:9" x14ac:dyDescent="0.25">
      <c r="A104" s="79" t="s">
        <v>311</v>
      </c>
      <c r="B104" s="71">
        <v>63002737.700000003</v>
      </c>
      <c r="C104" s="71">
        <v>5901576.0999999996</v>
      </c>
      <c r="D104" s="71">
        <f>B104+C104</f>
        <v>68904313.799999997</v>
      </c>
      <c r="E104" s="71">
        <v>11483274.880000001</v>
      </c>
      <c r="F104" s="71">
        <v>11483274.880000001</v>
      </c>
      <c r="G104" s="71">
        <f>D104-E104</f>
        <v>57421038.919999994</v>
      </c>
    </row>
    <row r="105" spans="1:9" x14ac:dyDescent="0.25">
      <c r="A105" s="79" t="s">
        <v>312</v>
      </c>
      <c r="B105" s="71">
        <v>0</v>
      </c>
      <c r="C105" s="71">
        <v>0</v>
      </c>
      <c r="D105" s="71">
        <v>0</v>
      </c>
      <c r="E105" s="71">
        <v>0</v>
      </c>
      <c r="F105" s="71">
        <v>0</v>
      </c>
      <c r="G105" s="71">
        <f t="shared" ref="G105:G112" si="25">D105-E105</f>
        <v>0</v>
      </c>
    </row>
    <row r="106" spans="1:9" x14ac:dyDescent="0.25">
      <c r="A106" s="79" t="s">
        <v>313</v>
      </c>
      <c r="B106" s="152">
        <v>425000</v>
      </c>
      <c r="C106" s="152">
        <v>1007017.98</v>
      </c>
      <c r="D106" s="152">
        <f>B106+C106</f>
        <v>1432017.98</v>
      </c>
      <c r="E106" s="152">
        <v>491560</v>
      </c>
      <c r="F106" s="152">
        <v>491560</v>
      </c>
      <c r="G106" s="152">
        <f t="shared" si="25"/>
        <v>940457.98</v>
      </c>
      <c r="I106" s="149"/>
    </row>
    <row r="107" spans="1:9" x14ac:dyDescent="0.25">
      <c r="A107" s="79" t="s">
        <v>314</v>
      </c>
      <c r="B107" s="71">
        <v>1600000</v>
      </c>
      <c r="C107" s="71">
        <v>0</v>
      </c>
      <c r="D107" s="71">
        <v>1600000</v>
      </c>
      <c r="E107" s="71">
        <v>0</v>
      </c>
      <c r="F107" s="71">
        <v>0</v>
      </c>
      <c r="G107" s="71">
        <f t="shared" si="25"/>
        <v>1600000</v>
      </c>
    </row>
    <row r="108" spans="1:9" x14ac:dyDescent="0.25">
      <c r="A108" s="79" t="s">
        <v>315</v>
      </c>
      <c r="B108" s="71">
        <v>1771516.37</v>
      </c>
      <c r="C108" s="71">
        <v>0</v>
      </c>
      <c r="D108" s="71">
        <v>1771516.37</v>
      </c>
      <c r="E108" s="71">
        <v>0</v>
      </c>
      <c r="F108" s="71">
        <v>0</v>
      </c>
      <c r="G108" s="71">
        <f t="shared" si="25"/>
        <v>1771516.37</v>
      </c>
    </row>
    <row r="109" spans="1:9" x14ac:dyDescent="0.25">
      <c r="A109" s="79" t="s">
        <v>316</v>
      </c>
      <c r="B109" s="71">
        <v>0</v>
      </c>
      <c r="C109" s="71">
        <v>0</v>
      </c>
      <c r="D109" s="71">
        <v>0</v>
      </c>
      <c r="E109" s="71">
        <v>0</v>
      </c>
      <c r="F109" s="71">
        <v>0</v>
      </c>
      <c r="G109" s="71">
        <f t="shared" si="25"/>
        <v>0</v>
      </c>
    </row>
    <row r="110" spans="1:9" x14ac:dyDescent="0.25">
      <c r="A110" s="79" t="s">
        <v>317</v>
      </c>
      <c r="B110" s="71">
        <v>0</v>
      </c>
      <c r="C110" s="71">
        <v>0</v>
      </c>
      <c r="D110" s="71">
        <v>0</v>
      </c>
      <c r="E110" s="71">
        <v>0</v>
      </c>
      <c r="F110" s="71">
        <v>0</v>
      </c>
      <c r="G110" s="71">
        <f t="shared" si="25"/>
        <v>0</v>
      </c>
    </row>
    <row r="111" spans="1:9" x14ac:dyDescent="0.25">
      <c r="A111" s="79" t="s">
        <v>318</v>
      </c>
      <c r="B111" s="71">
        <v>0</v>
      </c>
      <c r="C111" s="71">
        <v>0</v>
      </c>
      <c r="D111" s="71">
        <v>0</v>
      </c>
      <c r="E111" s="71">
        <v>0</v>
      </c>
      <c r="F111" s="71">
        <v>0</v>
      </c>
      <c r="G111" s="71">
        <f t="shared" si="25"/>
        <v>0</v>
      </c>
    </row>
    <row r="112" spans="1:9" x14ac:dyDescent="0.25">
      <c r="A112" s="79" t="s">
        <v>319</v>
      </c>
      <c r="B112" s="71">
        <v>0</v>
      </c>
      <c r="C112" s="71">
        <v>0</v>
      </c>
      <c r="D112" s="71">
        <v>0</v>
      </c>
      <c r="E112" s="71">
        <v>0</v>
      </c>
      <c r="F112" s="71">
        <v>0</v>
      </c>
      <c r="G112" s="71">
        <f t="shared" si="25"/>
        <v>0</v>
      </c>
    </row>
    <row r="113" spans="1:7" x14ac:dyDescent="0.25">
      <c r="A113" s="78" t="s">
        <v>320</v>
      </c>
      <c r="B113" s="77">
        <f t="shared" ref="B113:G113" si="26">SUM(B114:B122)</f>
        <v>2582325.73</v>
      </c>
      <c r="C113" s="77">
        <f t="shared" si="26"/>
        <v>0</v>
      </c>
      <c r="D113" s="77">
        <f t="shared" si="26"/>
        <v>2582325.73</v>
      </c>
      <c r="E113" s="77">
        <f t="shared" si="26"/>
        <v>2582325.73</v>
      </c>
      <c r="F113" s="77">
        <f t="shared" si="26"/>
        <v>2582325.73</v>
      </c>
      <c r="G113" s="77">
        <f t="shared" si="26"/>
        <v>0</v>
      </c>
    </row>
    <row r="114" spans="1:7" x14ac:dyDescent="0.25">
      <c r="A114" s="79" t="s">
        <v>321</v>
      </c>
      <c r="B114" s="71">
        <v>0</v>
      </c>
      <c r="C114" s="71">
        <v>0</v>
      </c>
      <c r="D114" s="71">
        <v>0</v>
      </c>
      <c r="E114" s="71">
        <v>0</v>
      </c>
      <c r="F114" s="71">
        <v>0</v>
      </c>
      <c r="G114" s="71">
        <f>D114-E114</f>
        <v>0</v>
      </c>
    </row>
    <row r="115" spans="1:7" x14ac:dyDescent="0.25">
      <c r="A115" s="79" t="s">
        <v>322</v>
      </c>
      <c r="B115" s="71">
        <v>0</v>
      </c>
      <c r="C115" s="71">
        <v>0</v>
      </c>
      <c r="D115" s="71">
        <v>0</v>
      </c>
      <c r="E115" s="71">
        <v>0</v>
      </c>
      <c r="F115" s="71">
        <v>0</v>
      </c>
      <c r="G115" s="71">
        <f t="shared" ref="G115:G122" si="27">D115-E115</f>
        <v>0</v>
      </c>
    </row>
    <row r="116" spans="1:7" x14ac:dyDescent="0.25">
      <c r="A116" s="79" t="s">
        <v>323</v>
      </c>
      <c r="B116" s="71">
        <v>0</v>
      </c>
      <c r="C116" s="71">
        <v>0</v>
      </c>
      <c r="D116" s="71">
        <v>0</v>
      </c>
      <c r="E116" s="71">
        <v>0</v>
      </c>
      <c r="F116" s="71">
        <v>0</v>
      </c>
      <c r="G116" s="71">
        <f t="shared" si="27"/>
        <v>0</v>
      </c>
    </row>
    <row r="117" spans="1:7" x14ac:dyDescent="0.25">
      <c r="A117" s="79" t="s">
        <v>324</v>
      </c>
      <c r="B117" s="71">
        <v>2582325.73</v>
      </c>
      <c r="C117" s="71">
        <v>0</v>
      </c>
      <c r="D117" s="71">
        <v>2582325.73</v>
      </c>
      <c r="E117" s="71">
        <v>2582325.73</v>
      </c>
      <c r="F117" s="71">
        <v>2582325.73</v>
      </c>
      <c r="G117" s="71">
        <f t="shared" si="27"/>
        <v>0</v>
      </c>
    </row>
    <row r="118" spans="1:7" x14ac:dyDescent="0.25">
      <c r="A118" s="79" t="s">
        <v>325</v>
      </c>
      <c r="B118" s="71">
        <v>0</v>
      </c>
      <c r="C118" s="71">
        <v>0</v>
      </c>
      <c r="D118" s="71">
        <v>0</v>
      </c>
      <c r="E118" s="71">
        <v>0</v>
      </c>
      <c r="F118" s="71">
        <v>0</v>
      </c>
      <c r="G118" s="71">
        <f t="shared" si="27"/>
        <v>0</v>
      </c>
    </row>
    <row r="119" spans="1:7" x14ac:dyDescent="0.25">
      <c r="A119" s="79" t="s">
        <v>326</v>
      </c>
      <c r="B119" s="71">
        <v>0</v>
      </c>
      <c r="C119" s="71">
        <v>0</v>
      </c>
      <c r="D119" s="71">
        <v>0</v>
      </c>
      <c r="E119" s="71">
        <v>0</v>
      </c>
      <c r="F119" s="71">
        <v>0</v>
      </c>
      <c r="G119" s="71">
        <f t="shared" si="27"/>
        <v>0</v>
      </c>
    </row>
    <row r="120" spans="1:7" x14ac:dyDescent="0.25">
      <c r="A120" s="79" t="s">
        <v>327</v>
      </c>
      <c r="B120" s="71">
        <v>0</v>
      </c>
      <c r="C120" s="71">
        <v>0</v>
      </c>
      <c r="D120" s="71">
        <v>0</v>
      </c>
      <c r="E120" s="71">
        <v>0</v>
      </c>
      <c r="F120" s="71">
        <v>0</v>
      </c>
      <c r="G120" s="71">
        <f t="shared" si="27"/>
        <v>0</v>
      </c>
    </row>
    <row r="121" spans="1:7" x14ac:dyDescent="0.25">
      <c r="A121" s="79" t="s">
        <v>328</v>
      </c>
      <c r="B121" s="71">
        <v>0</v>
      </c>
      <c r="C121" s="71">
        <v>0</v>
      </c>
      <c r="D121" s="71">
        <v>0</v>
      </c>
      <c r="E121" s="71">
        <v>0</v>
      </c>
      <c r="F121" s="71">
        <v>0</v>
      </c>
      <c r="G121" s="71">
        <f t="shared" si="27"/>
        <v>0</v>
      </c>
    </row>
    <row r="122" spans="1:7" x14ac:dyDescent="0.25">
      <c r="A122" s="79" t="s">
        <v>329</v>
      </c>
      <c r="B122" s="71">
        <v>0</v>
      </c>
      <c r="C122" s="71">
        <v>0</v>
      </c>
      <c r="D122" s="71">
        <v>0</v>
      </c>
      <c r="E122" s="71">
        <v>0</v>
      </c>
      <c r="F122" s="71">
        <v>0</v>
      </c>
      <c r="G122" s="71">
        <f t="shared" si="27"/>
        <v>0</v>
      </c>
    </row>
    <row r="123" spans="1:7" x14ac:dyDescent="0.25">
      <c r="A123" s="78" t="s">
        <v>330</v>
      </c>
      <c r="B123" s="77">
        <f t="shared" ref="B123:G123" si="28">SUM(B124:B132)</f>
        <v>6000000</v>
      </c>
      <c r="C123" s="77">
        <f t="shared" si="28"/>
        <v>5600000</v>
      </c>
      <c r="D123" s="77">
        <f t="shared" si="28"/>
        <v>11600000</v>
      </c>
      <c r="E123" s="77">
        <f t="shared" si="28"/>
        <v>3014000</v>
      </c>
      <c r="F123" s="77">
        <f t="shared" si="28"/>
        <v>3014000</v>
      </c>
      <c r="G123" s="77">
        <f t="shared" si="28"/>
        <v>8586000</v>
      </c>
    </row>
    <row r="124" spans="1:7" x14ac:dyDescent="0.25">
      <c r="A124" s="79" t="s">
        <v>331</v>
      </c>
      <c r="B124" s="71">
        <v>0</v>
      </c>
      <c r="C124" s="71">
        <v>0</v>
      </c>
      <c r="D124" s="71">
        <v>0</v>
      </c>
      <c r="E124" s="71">
        <v>0</v>
      </c>
      <c r="F124" s="71">
        <v>0</v>
      </c>
      <c r="G124" s="71">
        <f>D124-E124</f>
        <v>0</v>
      </c>
    </row>
    <row r="125" spans="1:7" x14ac:dyDescent="0.25">
      <c r="A125" s="79" t="s">
        <v>332</v>
      </c>
      <c r="B125" s="71">
        <v>1000000</v>
      </c>
      <c r="C125" s="71">
        <v>0</v>
      </c>
      <c r="D125" s="71">
        <v>1000000</v>
      </c>
      <c r="E125" s="71">
        <v>0</v>
      </c>
      <c r="F125" s="71">
        <v>0</v>
      </c>
      <c r="G125" s="71">
        <f t="shared" ref="G125:G132" si="29">D125-E125</f>
        <v>1000000</v>
      </c>
    </row>
    <row r="126" spans="1:7" x14ac:dyDescent="0.25">
      <c r="A126" s="79" t="s">
        <v>333</v>
      </c>
      <c r="B126" s="71">
        <v>0</v>
      </c>
      <c r="C126" s="71">
        <v>0</v>
      </c>
      <c r="D126" s="71">
        <v>0</v>
      </c>
      <c r="E126" s="71">
        <v>0</v>
      </c>
      <c r="F126" s="71">
        <v>0</v>
      </c>
      <c r="G126" s="71">
        <f t="shared" si="29"/>
        <v>0</v>
      </c>
    </row>
    <row r="127" spans="1:7" x14ac:dyDescent="0.25">
      <c r="A127" s="79" t="s">
        <v>334</v>
      </c>
      <c r="B127" s="71">
        <v>4000000</v>
      </c>
      <c r="C127" s="71">
        <v>5600000</v>
      </c>
      <c r="D127" s="71">
        <f>B127+C127</f>
        <v>9600000</v>
      </c>
      <c r="E127" s="71">
        <v>3014000</v>
      </c>
      <c r="F127" s="71">
        <v>3014000</v>
      </c>
      <c r="G127" s="71">
        <f t="shared" si="29"/>
        <v>6586000</v>
      </c>
    </row>
    <row r="128" spans="1:7" x14ac:dyDescent="0.25">
      <c r="A128" s="79" t="s">
        <v>335</v>
      </c>
      <c r="B128" s="71">
        <v>1000000</v>
      </c>
      <c r="C128" s="71">
        <v>0</v>
      </c>
      <c r="D128" s="71">
        <v>1000000</v>
      </c>
      <c r="E128" s="71">
        <v>0</v>
      </c>
      <c r="F128" s="71">
        <v>0</v>
      </c>
      <c r="G128" s="71">
        <f t="shared" si="29"/>
        <v>1000000</v>
      </c>
    </row>
    <row r="129" spans="1:11" x14ac:dyDescent="0.25">
      <c r="A129" s="79" t="s">
        <v>336</v>
      </c>
      <c r="B129" s="71">
        <v>0</v>
      </c>
      <c r="C129" s="71">
        <v>0</v>
      </c>
      <c r="D129" s="71">
        <v>0</v>
      </c>
      <c r="E129" s="71">
        <v>0</v>
      </c>
      <c r="F129" s="71">
        <v>0</v>
      </c>
      <c r="G129" s="71">
        <f t="shared" si="29"/>
        <v>0</v>
      </c>
    </row>
    <row r="130" spans="1:11" x14ac:dyDescent="0.25">
      <c r="A130" s="79" t="s">
        <v>337</v>
      </c>
      <c r="B130" s="71">
        <v>0</v>
      </c>
      <c r="C130" s="71">
        <v>0</v>
      </c>
      <c r="D130" s="71">
        <v>0</v>
      </c>
      <c r="E130" s="71">
        <v>0</v>
      </c>
      <c r="F130" s="71">
        <v>0</v>
      </c>
      <c r="G130" s="71">
        <f t="shared" si="29"/>
        <v>0</v>
      </c>
    </row>
    <row r="131" spans="1:11" x14ac:dyDescent="0.25">
      <c r="A131" s="79" t="s">
        <v>338</v>
      </c>
      <c r="B131" s="71">
        <v>0</v>
      </c>
      <c r="C131" s="71">
        <v>0</v>
      </c>
      <c r="D131" s="71">
        <v>0</v>
      </c>
      <c r="E131" s="71">
        <v>0</v>
      </c>
      <c r="F131" s="71">
        <v>0</v>
      </c>
      <c r="G131" s="71">
        <f t="shared" si="29"/>
        <v>0</v>
      </c>
    </row>
    <row r="132" spans="1:11" x14ac:dyDescent="0.25">
      <c r="A132" s="79" t="s">
        <v>339</v>
      </c>
      <c r="B132" s="71">
        <v>0</v>
      </c>
      <c r="C132" s="71">
        <v>0</v>
      </c>
      <c r="D132" s="71">
        <v>0</v>
      </c>
      <c r="E132" s="71">
        <v>0</v>
      </c>
      <c r="F132" s="71">
        <v>0</v>
      </c>
      <c r="G132" s="71">
        <f t="shared" si="29"/>
        <v>0</v>
      </c>
    </row>
    <row r="133" spans="1:11" x14ac:dyDescent="0.25">
      <c r="A133" s="78" t="s">
        <v>340</v>
      </c>
      <c r="B133" s="77">
        <f t="shared" ref="B133:G133" si="30">SUM(B134:B136)</f>
        <v>186282727.75999999</v>
      </c>
      <c r="C133" s="77">
        <f t="shared" si="30"/>
        <v>-3027054.049999997</v>
      </c>
      <c r="D133" s="77">
        <f t="shared" si="30"/>
        <v>183255673.70999998</v>
      </c>
      <c r="E133" s="77">
        <f t="shared" si="30"/>
        <v>59572697.829999998</v>
      </c>
      <c r="F133" s="77">
        <f t="shared" si="30"/>
        <v>59572697.829999998</v>
      </c>
      <c r="G133" s="77">
        <f t="shared" si="30"/>
        <v>123682975.87999998</v>
      </c>
    </row>
    <row r="134" spans="1:11" x14ac:dyDescent="0.25">
      <c r="A134" s="79" t="s">
        <v>341</v>
      </c>
      <c r="B134" s="71">
        <v>186282727.75999999</v>
      </c>
      <c r="C134" s="71">
        <v>-3027054.049999997</v>
      </c>
      <c r="D134" s="71">
        <f>B134+C134</f>
        <v>183255673.70999998</v>
      </c>
      <c r="E134" s="71">
        <v>59572697.829999998</v>
      </c>
      <c r="F134" s="71">
        <v>59572697.829999998</v>
      </c>
      <c r="G134" s="71">
        <f>D134-E134</f>
        <v>123682975.87999998</v>
      </c>
      <c r="I134" s="149"/>
      <c r="J134" s="149"/>
      <c r="K134" s="149"/>
    </row>
    <row r="135" spans="1:11" x14ac:dyDescent="0.25">
      <c r="A135" s="79" t="s">
        <v>342</v>
      </c>
      <c r="B135" s="71">
        <v>0</v>
      </c>
      <c r="C135" s="71">
        <v>0</v>
      </c>
      <c r="D135" s="71">
        <v>0</v>
      </c>
      <c r="E135" s="71">
        <v>0</v>
      </c>
      <c r="F135" s="71">
        <v>0</v>
      </c>
      <c r="G135" s="71">
        <f t="shared" ref="G135:G136" si="31">D135-E135</f>
        <v>0</v>
      </c>
    </row>
    <row r="136" spans="1:11" x14ac:dyDescent="0.25">
      <c r="A136" s="79" t="s">
        <v>343</v>
      </c>
      <c r="B136" s="71">
        <v>0</v>
      </c>
      <c r="C136" s="71">
        <v>0</v>
      </c>
      <c r="D136" s="71">
        <v>0</v>
      </c>
      <c r="E136" s="71">
        <v>0</v>
      </c>
      <c r="F136" s="71">
        <v>0</v>
      </c>
      <c r="G136" s="71">
        <f t="shared" si="31"/>
        <v>0</v>
      </c>
      <c r="I136" s="151"/>
    </row>
    <row r="137" spans="1:11" x14ac:dyDescent="0.25">
      <c r="A137" s="78" t="s">
        <v>344</v>
      </c>
      <c r="B137" s="77">
        <f t="shared" ref="B137:G137" si="32">SUM(B138:B142,B144:B145)</f>
        <v>0</v>
      </c>
      <c r="C137" s="77">
        <f t="shared" si="32"/>
        <v>0</v>
      </c>
      <c r="D137" s="77">
        <f t="shared" si="32"/>
        <v>0</v>
      </c>
      <c r="E137" s="77">
        <f t="shared" si="32"/>
        <v>0</v>
      </c>
      <c r="F137" s="77">
        <f t="shared" si="32"/>
        <v>0</v>
      </c>
      <c r="G137" s="77">
        <f t="shared" si="32"/>
        <v>0</v>
      </c>
      <c r="I137" s="150"/>
    </row>
    <row r="138" spans="1:11" x14ac:dyDescent="0.25">
      <c r="A138" s="79" t="s">
        <v>345</v>
      </c>
      <c r="B138" s="71">
        <v>0</v>
      </c>
      <c r="C138" s="71">
        <v>0</v>
      </c>
      <c r="D138" s="71">
        <v>0</v>
      </c>
      <c r="E138" s="71">
        <v>0</v>
      </c>
      <c r="F138" s="71">
        <v>0</v>
      </c>
      <c r="G138" s="71">
        <f>D138-E138</f>
        <v>0</v>
      </c>
      <c r="I138" s="153"/>
    </row>
    <row r="139" spans="1:11" x14ac:dyDescent="0.25">
      <c r="A139" s="79" t="s">
        <v>346</v>
      </c>
      <c r="B139" s="71">
        <v>0</v>
      </c>
      <c r="C139" s="71">
        <v>0</v>
      </c>
      <c r="D139" s="71">
        <v>0</v>
      </c>
      <c r="E139" s="71">
        <v>0</v>
      </c>
      <c r="F139" s="71">
        <v>0</v>
      </c>
      <c r="G139" s="71">
        <f t="shared" ref="G139:G145" si="33">D139-E139</f>
        <v>0</v>
      </c>
      <c r="I139" s="150"/>
    </row>
    <row r="140" spans="1:11" x14ac:dyDescent="0.25">
      <c r="A140" s="79" t="s">
        <v>347</v>
      </c>
      <c r="B140" s="71">
        <v>0</v>
      </c>
      <c r="C140" s="71">
        <v>0</v>
      </c>
      <c r="D140" s="71">
        <v>0</v>
      </c>
      <c r="E140" s="71">
        <v>0</v>
      </c>
      <c r="F140" s="71">
        <v>0</v>
      </c>
      <c r="G140" s="71">
        <f t="shared" si="33"/>
        <v>0</v>
      </c>
    </row>
    <row r="141" spans="1:11" x14ac:dyDescent="0.25">
      <c r="A141" s="79" t="s">
        <v>348</v>
      </c>
      <c r="B141" s="71">
        <v>0</v>
      </c>
      <c r="C141" s="71">
        <v>0</v>
      </c>
      <c r="D141" s="71">
        <v>0</v>
      </c>
      <c r="E141" s="71">
        <v>0</v>
      </c>
      <c r="F141" s="71">
        <v>0</v>
      </c>
      <c r="G141" s="71">
        <f t="shared" si="33"/>
        <v>0</v>
      </c>
    </row>
    <row r="142" spans="1:11" x14ac:dyDescent="0.25">
      <c r="A142" s="79" t="s">
        <v>349</v>
      </c>
      <c r="B142" s="71">
        <v>0</v>
      </c>
      <c r="C142" s="71">
        <v>0</v>
      </c>
      <c r="D142" s="71">
        <v>0</v>
      </c>
      <c r="E142" s="71">
        <v>0</v>
      </c>
      <c r="F142" s="71">
        <v>0</v>
      </c>
      <c r="G142" s="71">
        <f t="shared" si="33"/>
        <v>0</v>
      </c>
    </row>
    <row r="143" spans="1:11" x14ac:dyDescent="0.25">
      <c r="A143" s="79" t="s">
        <v>350</v>
      </c>
      <c r="B143" s="71">
        <v>0</v>
      </c>
      <c r="C143" s="71">
        <v>0</v>
      </c>
      <c r="D143" s="71">
        <v>0</v>
      </c>
      <c r="E143" s="71">
        <v>0</v>
      </c>
      <c r="F143" s="71">
        <v>0</v>
      </c>
      <c r="G143" s="71">
        <f t="shared" si="33"/>
        <v>0</v>
      </c>
    </row>
    <row r="144" spans="1:11" x14ac:dyDescent="0.25">
      <c r="A144" s="79" t="s">
        <v>351</v>
      </c>
      <c r="B144" s="71">
        <v>0</v>
      </c>
      <c r="C144" s="71">
        <v>0</v>
      </c>
      <c r="D144" s="71">
        <v>0</v>
      </c>
      <c r="E144" s="71">
        <v>0</v>
      </c>
      <c r="F144" s="71">
        <v>0</v>
      </c>
      <c r="G144" s="71">
        <f t="shared" si="33"/>
        <v>0</v>
      </c>
    </row>
    <row r="145" spans="1:7" x14ac:dyDescent="0.25">
      <c r="A145" s="79" t="s">
        <v>352</v>
      </c>
      <c r="B145" s="71">
        <v>0</v>
      </c>
      <c r="C145" s="71">
        <v>0</v>
      </c>
      <c r="D145" s="71">
        <v>0</v>
      </c>
      <c r="E145" s="71">
        <v>0</v>
      </c>
      <c r="F145" s="71">
        <v>0</v>
      </c>
      <c r="G145" s="71">
        <f t="shared" si="33"/>
        <v>0</v>
      </c>
    </row>
    <row r="146" spans="1:7" x14ac:dyDescent="0.25">
      <c r="A146" s="78" t="s">
        <v>353</v>
      </c>
      <c r="B146" s="77">
        <f t="shared" ref="B146:G146" si="34">SUM(B147:B149)</f>
        <v>500000</v>
      </c>
      <c r="C146" s="77">
        <f t="shared" si="34"/>
        <v>0</v>
      </c>
      <c r="D146" s="77">
        <f t="shared" si="34"/>
        <v>500000</v>
      </c>
      <c r="E146" s="77">
        <f t="shared" si="34"/>
        <v>0</v>
      </c>
      <c r="F146" s="77">
        <f t="shared" si="34"/>
        <v>0</v>
      </c>
      <c r="G146" s="77">
        <f t="shared" si="34"/>
        <v>500000</v>
      </c>
    </row>
    <row r="147" spans="1:7" x14ac:dyDescent="0.25">
      <c r="A147" s="79" t="s">
        <v>354</v>
      </c>
      <c r="B147" s="71">
        <v>0</v>
      </c>
      <c r="C147" s="71">
        <v>0</v>
      </c>
      <c r="D147" s="71">
        <v>0</v>
      </c>
      <c r="E147" s="71">
        <v>0</v>
      </c>
      <c r="F147" s="71">
        <v>0</v>
      </c>
      <c r="G147" s="71">
        <f>D147-E147</f>
        <v>0</v>
      </c>
    </row>
    <row r="148" spans="1:7" x14ac:dyDescent="0.25">
      <c r="A148" s="79" t="s">
        <v>355</v>
      </c>
      <c r="B148" s="71">
        <v>0</v>
      </c>
      <c r="C148" s="71">
        <v>0</v>
      </c>
      <c r="D148" s="71">
        <v>0</v>
      </c>
      <c r="E148" s="71">
        <v>0</v>
      </c>
      <c r="F148" s="71">
        <v>0</v>
      </c>
      <c r="G148" s="71">
        <f t="shared" ref="G148:G149" si="35">D148-E148</f>
        <v>0</v>
      </c>
    </row>
    <row r="149" spans="1:7" x14ac:dyDescent="0.25">
      <c r="A149" s="79" t="s">
        <v>356</v>
      </c>
      <c r="B149" s="71">
        <v>500000</v>
      </c>
      <c r="C149" s="71">
        <v>0</v>
      </c>
      <c r="D149" s="71">
        <v>500000</v>
      </c>
      <c r="E149" s="71">
        <v>0</v>
      </c>
      <c r="F149" s="71">
        <v>0</v>
      </c>
      <c r="G149" s="71">
        <f t="shared" si="35"/>
        <v>500000</v>
      </c>
    </row>
    <row r="150" spans="1:7" x14ac:dyDescent="0.25">
      <c r="A150" s="78" t="s">
        <v>357</v>
      </c>
      <c r="B150" s="77">
        <f t="shared" ref="B150:G150" si="36">SUM(B151:B157)</f>
        <v>0</v>
      </c>
      <c r="C150" s="77">
        <f t="shared" si="36"/>
        <v>0</v>
      </c>
      <c r="D150" s="77">
        <f t="shared" si="36"/>
        <v>0</v>
      </c>
      <c r="E150" s="77">
        <f t="shared" si="36"/>
        <v>0</v>
      </c>
      <c r="F150" s="77">
        <f t="shared" si="36"/>
        <v>0</v>
      </c>
      <c r="G150" s="77">
        <f t="shared" si="36"/>
        <v>0</v>
      </c>
    </row>
    <row r="151" spans="1:7" x14ac:dyDescent="0.25">
      <c r="A151" s="79" t="s">
        <v>358</v>
      </c>
      <c r="B151" s="71">
        <v>0</v>
      </c>
      <c r="C151" s="71">
        <v>0</v>
      </c>
      <c r="D151" s="71">
        <v>0</v>
      </c>
      <c r="E151" s="71">
        <v>0</v>
      </c>
      <c r="F151" s="71">
        <v>0</v>
      </c>
      <c r="G151" s="71">
        <f>D151-E151</f>
        <v>0</v>
      </c>
    </row>
    <row r="152" spans="1:7" x14ac:dyDescent="0.25">
      <c r="A152" s="79" t="s">
        <v>359</v>
      </c>
      <c r="B152" s="71">
        <v>0</v>
      </c>
      <c r="C152" s="71">
        <v>0</v>
      </c>
      <c r="D152" s="71">
        <v>0</v>
      </c>
      <c r="E152" s="71">
        <v>0</v>
      </c>
      <c r="F152" s="71">
        <v>0</v>
      </c>
      <c r="G152" s="71">
        <f t="shared" ref="G152:G157" si="37">D152-E152</f>
        <v>0</v>
      </c>
    </row>
    <row r="153" spans="1:7" x14ac:dyDescent="0.25">
      <c r="A153" s="79" t="s">
        <v>360</v>
      </c>
      <c r="B153" s="71">
        <v>0</v>
      </c>
      <c r="C153" s="71">
        <v>0</v>
      </c>
      <c r="D153" s="71">
        <v>0</v>
      </c>
      <c r="E153" s="71">
        <v>0</v>
      </c>
      <c r="F153" s="71">
        <v>0</v>
      </c>
      <c r="G153" s="71">
        <f t="shared" si="37"/>
        <v>0</v>
      </c>
    </row>
    <row r="154" spans="1:7" x14ac:dyDescent="0.25">
      <c r="A154" s="81" t="s">
        <v>361</v>
      </c>
      <c r="B154" s="71">
        <v>0</v>
      </c>
      <c r="C154" s="71">
        <v>0</v>
      </c>
      <c r="D154" s="71">
        <v>0</v>
      </c>
      <c r="E154" s="71">
        <v>0</v>
      </c>
      <c r="F154" s="71">
        <v>0</v>
      </c>
      <c r="G154" s="71">
        <f t="shared" si="37"/>
        <v>0</v>
      </c>
    </row>
    <row r="155" spans="1:7" x14ac:dyDescent="0.25">
      <c r="A155" s="79" t="s">
        <v>362</v>
      </c>
      <c r="B155" s="71">
        <v>0</v>
      </c>
      <c r="C155" s="71">
        <v>0</v>
      </c>
      <c r="D155" s="71">
        <v>0</v>
      </c>
      <c r="E155" s="71">
        <v>0</v>
      </c>
      <c r="F155" s="71">
        <v>0</v>
      </c>
      <c r="G155" s="71">
        <f t="shared" si="37"/>
        <v>0</v>
      </c>
    </row>
    <row r="156" spans="1:7" x14ac:dyDescent="0.25">
      <c r="A156" s="79" t="s">
        <v>363</v>
      </c>
      <c r="B156" s="71">
        <v>0</v>
      </c>
      <c r="C156" s="71">
        <v>0</v>
      </c>
      <c r="D156" s="71">
        <v>0</v>
      </c>
      <c r="E156" s="71">
        <v>0</v>
      </c>
      <c r="F156" s="71">
        <v>0</v>
      </c>
      <c r="G156" s="71">
        <f t="shared" si="37"/>
        <v>0</v>
      </c>
    </row>
    <row r="157" spans="1:7" x14ac:dyDescent="0.25">
      <c r="A157" s="79" t="s">
        <v>364</v>
      </c>
      <c r="B157" s="71">
        <v>0</v>
      </c>
      <c r="C157" s="71">
        <v>0</v>
      </c>
      <c r="D157" s="71">
        <v>0</v>
      </c>
      <c r="E157" s="71">
        <v>0</v>
      </c>
      <c r="F157" s="71">
        <v>0</v>
      </c>
      <c r="G157" s="71">
        <f t="shared" si="37"/>
        <v>0</v>
      </c>
    </row>
    <row r="158" spans="1:7" x14ac:dyDescent="0.25">
      <c r="A158" s="82"/>
      <c r="B158" s="83"/>
      <c r="C158" s="83"/>
      <c r="D158" s="83"/>
      <c r="E158" s="83"/>
      <c r="F158" s="83"/>
      <c r="G158" s="83"/>
    </row>
    <row r="159" spans="1:7" x14ac:dyDescent="0.25">
      <c r="A159" s="28" t="s">
        <v>366</v>
      </c>
      <c r="B159" s="84">
        <f t="shared" ref="B159:G159" si="38">B9+B84</f>
        <v>555318172.27999997</v>
      </c>
      <c r="C159" s="84">
        <f t="shared" si="38"/>
        <v>47135835.790000007</v>
      </c>
      <c r="D159" s="84">
        <f t="shared" si="38"/>
        <v>602454008.06999993</v>
      </c>
      <c r="E159" s="84">
        <f t="shared" si="38"/>
        <v>133723088.29000002</v>
      </c>
      <c r="F159" s="84">
        <f t="shared" si="38"/>
        <v>131864676.42000002</v>
      </c>
      <c r="G159" s="84">
        <f t="shared" si="38"/>
        <v>468730919.77999997</v>
      </c>
    </row>
    <row r="160" spans="1:7" x14ac:dyDescent="0.25">
      <c r="A160" s="52"/>
      <c r="B160" s="51"/>
      <c r="C160" s="51"/>
      <c r="D160" s="51"/>
      <c r="E160" s="51"/>
      <c r="F160" s="51"/>
      <c r="G160" s="51"/>
    </row>
  </sheetData>
  <protectedRanges>
    <protectedRange sqref="B84:G84 B9:G9" name="Rango1_2"/>
  </protectedRanges>
  <mergeCells count="4">
    <mergeCell ref="A7:A8"/>
    <mergeCell ref="B7:F7"/>
    <mergeCell ref="G7:G8"/>
    <mergeCell ref="A1:G1"/>
  </mergeCells>
  <pageMargins left="0.70866141732283472" right="0.70866141732283472" top="0.74803149606299213" bottom="0.74803149606299213" header="0.31496062992125984" footer="0.31496062992125984"/>
  <pageSetup scale="39" fitToHeight="0" orientation="landscape" horizontalDpi="1200" verticalDpi="1200" r:id="rId1"/>
  <ignoredErrors>
    <ignoredError sqref="B9:G10 G27 B18:F18 G37 B28:F28 G47 B38:F38 G57 B48:F48 G61 B58:F58 B68:G68 B62:F62 B71:F71 B103:C103 B93:C93 E93:F93 G12:G17 G19 G20 G21 G22 G23 G24 G25 G26 G29 G30 G31 G32 G33 G34 G35 G36 G39 G40 G41 G42 G43 G44 G45 G46 G49 G50 G51 G52 G53 G54 G55 G56 G59 G60 G63 G64 G65 G66 G67 G70 G69 B75:F75 B83:F85 B113:F113 B123:F123 B133:F133 B137:F137 B143:D143 B146:F146 F143 B150:F150 B158:F159 E103:F103" unlockedFormula="1"/>
    <ignoredError sqref="G18 G28 G38 G48 G58 G62 G71:G85 G87:G159" formula="1" unlockedFormula="1"/>
    <ignoredError sqref="D93"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outlinePr summaryBelow="0"/>
  </sheetPr>
  <dimension ref="A1:N60"/>
  <sheetViews>
    <sheetView showGridLines="0" topLeftCell="A43" zoomScale="78" zoomScaleNormal="70" workbookViewId="0">
      <selection sqref="A1:G60"/>
    </sheetView>
  </sheetViews>
  <sheetFormatPr baseColWidth="10" defaultColWidth="11" defaultRowHeight="15" x14ac:dyDescent="0.25"/>
  <cols>
    <col min="1" max="1" width="47.85546875" bestFit="1" customWidth="1"/>
    <col min="2" max="2" width="22.28515625" bestFit="1" customWidth="1"/>
    <col min="3" max="3" width="19.85546875" bestFit="1" customWidth="1"/>
    <col min="4" max="6" width="22.28515625" bestFit="1" customWidth="1"/>
    <col min="7" max="7" width="19.85546875" bestFit="1" customWidth="1"/>
    <col min="8" max="8" width="15" bestFit="1" customWidth="1"/>
    <col min="9" max="9" width="15.5703125" customWidth="1"/>
    <col min="10" max="10" width="15" bestFit="1" customWidth="1"/>
    <col min="11" max="13" width="13.85546875" bestFit="1" customWidth="1"/>
    <col min="14" max="14" width="15" bestFit="1" customWidth="1"/>
  </cols>
  <sheetData>
    <row r="1" spans="1:8" ht="40.9" customHeight="1" x14ac:dyDescent="0.25">
      <c r="A1" s="209" t="s">
        <v>367</v>
      </c>
      <c r="B1" s="210"/>
      <c r="C1" s="210"/>
      <c r="D1" s="210"/>
      <c r="E1" s="210"/>
      <c r="F1" s="210"/>
      <c r="G1" s="211"/>
    </row>
    <row r="2" spans="1:8" ht="15" customHeight="1" x14ac:dyDescent="0.25">
      <c r="A2" s="105" t="str">
        <f>'Formato 1'!A2</f>
        <v>MUNICIPIO DE ACAMBARO, GTO.</v>
      </c>
      <c r="B2" s="106"/>
      <c r="C2" s="106"/>
      <c r="D2" s="106"/>
      <c r="E2" s="106"/>
      <c r="F2" s="106"/>
      <c r="G2" s="107"/>
    </row>
    <row r="3" spans="1:8" ht="15" customHeight="1" x14ac:dyDescent="0.25">
      <c r="A3" s="108" t="s">
        <v>283</v>
      </c>
      <c r="B3" s="109"/>
      <c r="C3" s="109"/>
      <c r="D3" s="109"/>
      <c r="E3" s="109"/>
      <c r="F3" s="109"/>
      <c r="G3" s="110"/>
    </row>
    <row r="4" spans="1:8" ht="15" customHeight="1" x14ac:dyDescent="0.25">
      <c r="A4" s="108" t="s">
        <v>368</v>
      </c>
      <c r="B4" s="109"/>
      <c r="C4" s="109"/>
      <c r="D4" s="109"/>
      <c r="E4" s="109"/>
      <c r="F4" s="109"/>
      <c r="G4" s="110"/>
    </row>
    <row r="5" spans="1:8" ht="15" customHeight="1" x14ac:dyDescent="0.25">
      <c r="A5" s="108" t="str">
        <f>'Formato 3'!A4</f>
        <v>DEL 1 DE ENERO DEL 2024 AL 31 DE MARZO DEL 2024</v>
      </c>
      <c r="B5" s="109"/>
      <c r="C5" s="109"/>
      <c r="D5" s="109"/>
      <c r="E5" s="109"/>
      <c r="F5" s="109"/>
      <c r="G5" s="110"/>
    </row>
    <row r="6" spans="1:8" ht="41.45" customHeight="1" x14ac:dyDescent="0.25">
      <c r="A6" s="111" t="s">
        <v>2</v>
      </c>
      <c r="B6" s="112"/>
      <c r="C6" s="112"/>
      <c r="D6" s="112"/>
      <c r="E6" s="112"/>
      <c r="F6" s="112"/>
      <c r="G6" s="113"/>
    </row>
    <row r="7" spans="1:8" ht="15" customHeight="1" x14ac:dyDescent="0.25">
      <c r="A7" s="204" t="s">
        <v>4</v>
      </c>
      <c r="B7" s="206" t="s">
        <v>285</v>
      </c>
      <c r="C7" s="206"/>
      <c r="D7" s="206"/>
      <c r="E7" s="206"/>
      <c r="F7" s="206"/>
      <c r="G7" s="208" t="s">
        <v>286</v>
      </c>
    </row>
    <row r="8" spans="1:8" ht="30" x14ac:dyDescent="0.25">
      <c r="A8" s="205"/>
      <c r="B8" s="26" t="s">
        <v>287</v>
      </c>
      <c r="C8" s="7" t="s">
        <v>217</v>
      </c>
      <c r="D8" s="26" t="s">
        <v>218</v>
      </c>
      <c r="E8" s="26" t="s">
        <v>175</v>
      </c>
      <c r="F8" s="26" t="s">
        <v>192</v>
      </c>
      <c r="G8" s="207"/>
    </row>
    <row r="9" spans="1:8" ht="15.75" customHeight="1" x14ac:dyDescent="0.25">
      <c r="A9" s="27" t="s">
        <v>369</v>
      </c>
      <c r="B9" s="29">
        <f t="shared" ref="B9:G9" si="0">SUM(B10:B47)</f>
        <v>279136897.79000002</v>
      </c>
      <c r="C9" s="29">
        <f t="shared" si="0"/>
        <v>35591314.680000007</v>
      </c>
      <c r="D9" s="29">
        <f t="shared" si="0"/>
        <v>314728212.47000003</v>
      </c>
      <c r="E9" s="29">
        <f t="shared" si="0"/>
        <v>54415403.080000006</v>
      </c>
      <c r="F9" s="29">
        <f t="shared" si="0"/>
        <v>52556991.210000008</v>
      </c>
      <c r="G9" s="29">
        <f t="shared" si="0"/>
        <v>260312809.39000005</v>
      </c>
      <c r="H9" s="150"/>
    </row>
    <row r="10" spans="1:8" x14ac:dyDescent="0.25">
      <c r="A10" s="60" t="s">
        <v>554</v>
      </c>
      <c r="B10" s="71">
        <v>2143969.14</v>
      </c>
      <c r="C10" s="71">
        <v>103055.88</v>
      </c>
      <c r="D10" s="71">
        <v>2247025.02</v>
      </c>
      <c r="E10" s="71">
        <v>418897.75</v>
      </c>
      <c r="F10" s="71">
        <v>418897.75</v>
      </c>
      <c r="G10" s="71">
        <v>1828127.27</v>
      </c>
    </row>
    <row r="11" spans="1:8" x14ac:dyDescent="0.25">
      <c r="A11" s="60" t="s">
        <v>555</v>
      </c>
      <c r="B11" s="71">
        <v>1478725.13</v>
      </c>
      <c r="C11" s="71">
        <v>72143.67</v>
      </c>
      <c r="D11" s="71">
        <v>1550868.7999999998</v>
      </c>
      <c r="E11" s="71">
        <v>319527.7</v>
      </c>
      <c r="F11" s="71">
        <v>319527.7</v>
      </c>
      <c r="G11" s="71">
        <v>1231341.0999999999</v>
      </c>
    </row>
    <row r="12" spans="1:8" x14ac:dyDescent="0.25">
      <c r="A12" s="60" t="s">
        <v>556</v>
      </c>
      <c r="B12" s="71">
        <v>587735.66</v>
      </c>
      <c r="C12" s="71">
        <v>25341.16</v>
      </c>
      <c r="D12" s="71">
        <v>613076.82000000007</v>
      </c>
      <c r="E12" s="71">
        <v>136106.1</v>
      </c>
      <c r="F12" s="71">
        <v>136106.1</v>
      </c>
      <c r="G12" s="71">
        <v>476970.72000000003</v>
      </c>
    </row>
    <row r="13" spans="1:8" x14ac:dyDescent="0.25">
      <c r="A13" s="60" t="s">
        <v>557</v>
      </c>
      <c r="B13" s="71">
        <v>15325869.119999999</v>
      </c>
      <c r="C13" s="71">
        <v>0</v>
      </c>
      <c r="D13" s="71">
        <v>15325869.119999999</v>
      </c>
      <c r="E13" s="71">
        <v>3477456.66</v>
      </c>
      <c r="F13" s="71">
        <v>3395903.4</v>
      </c>
      <c r="G13" s="71">
        <v>11848412.459999999</v>
      </c>
    </row>
    <row r="14" spans="1:8" x14ac:dyDescent="0.25">
      <c r="A14" s="60" t="s">
        <v>558</v>
      </c>
      <c r="B14" s="71">
        <v>18439688.870000001</v>
      </c>
      <c r="C14" s="71">
        <v>4349021.8499999996</v>
      </c>
      <c r="D14" s="71">
        <v>22788710.719999999</v>
      </c>
      <c r="E14" s="71">
        <v>4052917.7</v>
      </c>
      <c r="F14" s="71">
        <v>3724742.5</v>
      </c>
      <c r="G14" s="71">
        <v>18735793.02</v>
      </c>
      <c r="H14" s="150"/>
    </row>
    <row r="15" spans="1:8" x14ac:dyDescent="0.25">
      <c r="A15" s="60" t="s">
        <v>559</v>
      </c>
      <c r="B15" s="71">
        <v>4555830.78</v>
      </c>
      <c r="C15" s="71">
        <v>70545.169999999925</v>
      </c>
      <c r="D15" s="71">
        <v>4626375.95</v>
      </c>
      <c r="E15" s="71">
        <v>968442.07</v>
      </c>
      <c r="F15" s="71">
        <v>968442.07</v>
      </c>
      <c r="G15" s="71">
        <v>3657933.8800000004</v>
      </c>
    </row>
    <row r="16" spans="1:8" x14ac:dyDescent="0.25">
      <c r="A16" s="60" t="s">
        <v>560</v>
      </c>
      <c r="B16" s="71">
        <v>1775555.64</v>
      </c>
      <c r="C16" s="71">
        <v>305394.31</v>
      </c>
      <c r="D16" s="71">
        <v>2080949.95</v>
      </c>
      <c r="E16" s="71">
        <v>377471.4</v>
      </c>
      <c r="F16" s="71">
        <v>377471.4</v>
      </c>
      <c r="G16" s="71">
        <v>1703478.5499999998</v>
      </c>
    </row>
    <row r="17" spans="1:7" x14ac:dyDescent="0.25">
      <c r="A17" s="60" t="s">
        <v>561</v>
      </c>
      <c r="B17" s="71">
        <v>71772557.189999998</v>
      </c>
      <c r="C17" s="71">
        <v>6269053.2300000042</v>
      </c>
      <c r="D17" s="71">
        <v>78041610.420000002</v>
      </c>
      <c r="E17" s="71">
        <v>14560874.619999999</v>
      </c>
      <c r="F17" s="71">
        <v>13112191.210000001</v>
      </c>
      <c r="G17" s="71">
        <v>63480735.800000004</v>
      </c>
    </row>
    <row r="18" spans="1:7" x14ac:dyDescent="0.25">
      <c r="A18" s="60" t="s">
        <v>562</v>
      </c>
      <c r="B18" s="71">
        <v>1594084.17</v>
      </c>
      <c r="C18" s="71">
        <v>13332.62</v>
      </c>
      <c r="D18" s="71">
        <v>1607416.79</v>
      </c>
      <c r="E18" s="71">
        <v>351127.7</v>
      </c>
      <c r="F18" s="71">
        <v>351127.7</v>
      </c>
      <c r="G18" s="71">
        <v>1256289.0899999999</v>
      </c>
    </row>
    <row r="19" spans="1:7" x14ac:dyDescent="0.25">
      <c r="A19" s="60" t="s">
        <v>563</v>
      </c>
      <c r="B19" s="71">
        <v>1170770.48</v>
      </c>
      <c r="C19" s="71">
        <v>0</v>
      </c>
      <c r="D19" s="71">
        <v>1170770.48</v>
      </c>
      <c r="E19" s="71">
        <v>262373.28000000003</v>
      </c>
      <c r="F19" s="71">
        <v>262373.28000000003</v>
      </c>
      <c r="G19" s="71">
        <v>908397.2</v>
      </c>
    </row>
    <row r="20" spans="1:7" x14ac:dyDescent="0.25">
      <c r="A20" s="60" t="s">
        <v>564</v>
      </c>
      <c r="B20" s="71">
        <v>1081180.45</v>
      </c>
      <c r="C20" s="71">
        <v>0</v>
      </c>
      <c r="D20" s="71">
        <v>1081180.45</v>
      </c>
      <c r="E20" s="71">
        <v>211181.97</v>
      </c>
      <c r="F20" s="71">
        <v>211181.97</v>
      </c>
      <c r="G20" s="71">
        <v>869998.48</v>
      </c>
    </row>
    <row r="21" spans="1:7" x14ac:dyDescent="0.25">
      <c r="A21" s="60" t="s">
        <v>565</v>
      </c>
      <c r="B21" s="71">
        <v>59146590.509999998</v>
      </c>
      <c r="C21" s="71">
        <v>78941.720000000205</v>
      </c>
      <c r="D21" s="71">
        <v>59225532.229999997</v>
      </c>
      <c r="E21" s="71">
        <v>11427973.16</v>
      </c>
      <c r="F21" s="71">
        <v>11427973.16</v>
      </c>
      <c r="G21" s="71">
        <v>47797559.07</v>
      </c>
    </row>
    <row r="22" spans="1:7" x14ac:dyDescent="0.25">
      <c r="A22" s="60" t="s">
        <v>566</v>
      </c>
      <c r="B22" s="71">
        <v>7951079.2400000002</v>
      </c>
      <c r="C22" s="71">
        <v>73443.850000000006</v>
      </c>
      <c r="D22" s="71">
        <v>8024523.0899999999</v>
      </c>
      <c r="E22" s="71">
        <v>1426806.34</v>
      </c>
      <c r="F22" s="71">
        <v>1426806.34</v>
      </c>
      <c r="G22" s="71">
        <v>6597716.75</v>
      </c>
    </row>
    <row r="23" spans="1:7" x14ac:dyDescent="0.25">
      <c r="A23" s="60" t="s">
        <v>567</v>
      </c>
      <c r="B23" s="71">
        <v>2071345.54</v>
      </c>
      <c r="C23" s="71">
        <v>0</v>
      </c>
      <c r="D23" s="71">
        <v>2071345.54</v>
      </c>
      <c r="E23" s="71">
        <v>403909.09</v>
      </c>
      <c r="F23" s="71">
        <v>403909.09</v>
      </c>
      <c r="G23" s="71">
        <v>1667436.45</v>
      </c>
    </row>
    <row r="24" spans="1:7" x14ac:dyDescent="0.25">
      <c r="A24" s="60" t="s">
        <v>568</v>
      </c>
      <c r="B24" s="71">
        <v>3554429.12</v>
      </c>
      <c r="C24" s="71">
        <v>67804.86</v>
      </c>
      <c r="D24" s="71">
        <v>3622233.98</v>
      </c>
      <c r="E24" s="71">
        <v>542157.43000000005</v>
      </c>
      <c r="F24" s="71">
        <v>542157.43000000005</v>
      </c>
      <c r="G24" s="71">
        <v>3080076.5500000003</v>
      </c>
    </row>
    <row r="25" spans="1:7" x14ac:dyDescent="0.25">
      <c r="A25" s="60" t="s">
        <v>569</v>
      </c>
      <c r="B25" s="71">
        <v>9563634.3200000003</v>
      </c>
      <c r="C25" s="71">
        <v>-677697.24</v>
      </c>
      <c r="D25" s="71">
        <v>8885937.0800000001</v>
      </c>
      <c r="E25" s="71">
        <v>1672102.75</v>
      </c>
      <c r="F25" s="71">
        <v>1672102.75</v>
      </c>
      <c r="G25" s="71">
        <v>7213834.3300000001</v>
      </c>
    </row>
    <row r="26" spans="1:7" x14ac:dyDescent="0.25">
      <c r="A26" s="60" t="s">
        <v>570</v>
      </c>
      <c r="B26" s="71">
        <v>511181.65</v>
      </c>
      <c r="C26" s="71">
        <v>0</v>
      </c>
      <c r="D26" s="71">
        <v>511181.65</v>
      </c>
      <c r="E26" s="71">
        <v>100105.2</v>
      </c>
      <c r="F26" s="71">
        <v>100105.2</v>
      </c>
      <c r="G26" s="71">
        <v>411076.45</v>
      </c>
    </row>
    <row r="27" spans="1:7" x14ac:dyDescent="0.25">
      <c r="A27" s="60" t="s">
        <v>571</v>
      </c>
      <c r="B27" s="71">
        <v>2936339.54</v>
      </c>
      <c r="C27" s="71">
        <v>5000</v>
      </c>
      <c r="D27" s="71">
        <v>2941339.54</v>
      </c>
      <c r="E27" s="71">
        <v>594623.36</v>
      </c>
      <c r="F27" s="71">
        <v>594623.36</v>
      </c>
      <c r="G27" s="71">
        <v>2346716.1800000002</v>
      </c>
    </row>
    <row r="28" spans="1:7" x14ac:dyDescent="0.25">
      <c r="A28" s="60" t="s">
        <v>572</v>
      </c>
      <c r="B28" s="71">
        <v>1442183.47</v>
      </c>
      <c r="C28" s="71">
        <v>20000</v>
      </c>
      <c r="D28" s="71">
        <v>1462183.47</v>
      </c>
      <c r="E28" s="71">
        <v>278024.59999999998</v>
      </c>
      <c r="F28" s="71">
        <v>278024.59999999998</v>
      </c>
      <c r="G28" s="71">
        <v>1184158.8700000001</v>
      </c>
    </row>
    <row r="29" spans="1:7" x14ac:dyDescent="0.25">
      <c r="A29" s="60" t="s">
        <v>573</v>
      </c>
      <c r="B29" s="71">
        <v>5481669.8399999999</v>
      </c>
      <c r="C29" s="71">
        <v>0</v>
      </c>
      <c r="D29" s="71">
        <v>5481669.8399999999</v>
      </c>
      <c r="E29" s="71">
        <v>1021372.25</v>
      </c>
      <c r="F29" s="71">
        <v>1021372.25</v>
      </c>
      <c r="G29" s="71">
        <v>4460297.59</v>
      </c>
    </row>
    <row r="30" spans="1:7" x14ac:dyDescent="0.25">
      <c r="A30" s="60" t="s">
        <v>574</v>
      </c>
      <c r="B30" s="71">
        <v>1804135.13</v>
      </c>
      <c r="C30" s="71">
        <v>13894.72</v>
      </c>
      <c r="D30" s="71">
        <v>1818029.8499999999</v>
      </c>
      <c r="E30" s="71">
        <v>380460.79999999999</v>
      </c>
      <c r="F30" s="71">
        <v>380460.79999999999</v>
      </c>
      <c r="G30" s="71">
        <v>1437569.0499999998</v>
      </c>
    </row>
    <row r="31" spans="1:7" x14ac:dyDescent="0.25">
      <c r="A31" s="60" t="s">
        <v>575</v>
      </c>
      <c r="B31" s="71">
        <v>3746772.15</v>
      </c>
      <c r="C31" s="71">
        <v>91079.85</v>
      </c>
      <c r="D31" s="71">
        <v>3837852</v>
      </c>
      <c r="E31" s="71">
        <v>799671.41</v>
      </c>
      <c r="F31" s="71">
        <v>799671.41</v>
      </c>
      <c r="G31" s="71">
        <v>3038180.59</v>
      </c>
    </row>
    <row r="32" spans="1:7" x14ac:dyDescent="0.25">
      <c r="A32" s="60" t="s">
        <v>576</v>
      </c>
      <c r="B32" s="71">
        <v>582194.22</v>
      </c>
      <c r="C32" s="71">
        <v>0</v>
      </c>
      <c r="D32" s="71">
        <v>582194.22</v>
      </c>
      <c r="E32" s="71">
        <v>120944.4</v>
      </c>
      <c r="F32" s="71">
        <v>120944.4</v>
      </c>
      <c r="G32" s="71">
        <v>461249.81999999995</v>
      </c>
    </row>
    <row r="33" spans="1:7" x14ac:dyDescent="0.25">
      <c r="A33" s="60" t="s">
        <v>577</v>
      </c>
      <c r="B33" s="71">
        <v>1921382.57</v>
      </c>
      <c r="C33" s="71">
        <v>0</v>
      </c>
      <c r="D33" s="71">
        <v>1921382.57</v>
      </c>
      <c r="E33" s="71">
        <v>448864.49</v>
      </c>
      <c r="F33" s="71">
        <v>448864.49</v>
      </c>
      <c r="G33" s="71">
        <v>1472518.08</v>
      </c>
    </row>
    <row r="34" spans="1:7" x14ac:dyDescent="0.25">
      <c r="A34" s="60" t="s">
        <v>578</v>
      </c>
      <c r="B34" s="71">
        <v>1376251.79</v>
      </c>
      <c r="C34" s="71">
        <v>38483.71</v>
      </c>
      <c r="D34" s="71">
        <v>1414735.5</v>
      </c>
      <c r="E34" s="71">
        <v>216441.62</v>
      </c>
      <c r="F34" s="71">
        <v>216441.62</v>
      </c>
      <c r="G34" s="71">
        <v>1198293.8800000001</v>
      </c>
    </row>
    <row r="35" spans="1:7" x14ac:dyDescent="0.25">
      <c r="A35" s="60" t="s">
        <v>579</v>
      </c>
      <c r="B35" s="71">
        <v>14091452.460000001</v>
      </c>
      <c r="C35" s="71">
        <v>2567453.5399999991</v>
      </c>
      <c r="D35" s="71">
        <v>16658906</v>
      </c>
      <c r="E35" s="71">
        <v>2715837.7</v>
      </c>
      <c r="F35" s="71">
        <v>2715837.7</v>
      </c>
      <c r="G35" s="71">
        <v>13943068.300000001</v>
      </c>
    </row>
    <row r="36" spans="1:7" x14ac:dyDescent="0.25">
      <c r="A36" s="60" t="s">
        <v>580</v>
      </c>
      <c r="B36" s="71">
        <v>9926316.1899999995</v>
      </c>
      <c r="C36" s="71">
        <v>-4000000</v>
      </c>
      <c r="D36" s="71">
        <v>5926316.1899999995</v>
      </c>
      <c r="E36" s="71">
        <v>968490.29</v>
      </c>
      <c r="F36" s="71">
        <v>968490.29</v>
      </c>
      <c r="G36" s="71">
        <v>4957825.8999999994</v>
      </c>
    </row>
    <row r="37" spans="1:7" x14ac:dyDescent="0.25">
      <c r="A37" s="60" t="s">
        <v>581</v>
      </c>
      <c r="B37" s="71">
        <v>4176401.84</v>
      </c>
      <c r="C37" s="71">
        <v>0</v>
      </c>
      <c r="D37" s="71">
        <v>4176401.84</v>
      </c>
      <c r="E37" s="71">
        <v>880475.7</v>
      </c>
      <c r="F37" s="71">
        <v>880475.7</v>
      </c>
      <c r="G37" s="71">
        <v>3295926.1399999997</v>
      </c>
    </row>
    <row r="38" spans="1:7" x14ac:dyDescent="0.25">
      <c r="A38" s="60" t="s">
        <v>582</v>
      </c>
      <c r="B38" s="71">
        <v>2110452.98</v>
      </c>
      <c r="C38" s="71">
        <v>0</v>
      </c>
      <c r="D38" s="71">
        <v>2110452.98</v>
      </c>
      <c r="E38" s="71">
        <v>479906.84</v>
      </c>
      <c r="F38" s="71">
        <v>479906.84</v>
      </c>
      <c r="G38" s="71">
        <v>1630546.14</v>
      </c>
    </row>
    <row r="39" spans="1:7" x14ac:dyDescent="0.25">
      <c r="A39" s="60" t="s">
        <v>583</v>
      </c>
      <c r="B39" s="71">
        <v>0</v>
      </c>
      <c r="C39" s="71">
        <v>813272.53</v>
      </c>
      <c r="D39" s="71">
        <v>813272.53</v>
      </c>
      <c r="E39" s="71">
        <v>69238</v>
      </c>
      <c r="F39" s="71">
        <v>69238</v>
      </c>
      <c r="G39" s="71">
        <v>744034.53</v>
      </c>
    </row>
    <row r="40" spans="1:7" x14ac:dyDescent="0.25">
      <c r="A40" s="60" t="s">
        <v>584</v>
      </c>
      <c r="B40" s="71">
        <v>1130479.6399999999</v>
      </c>
      <c r="C40" s="71">
        <v>30000</v>
      </c>
      <c r="D40" s="71">
        <v>1160479.6399999999</v>
      </c>
      <c r="E40" s="71">
        <v>280198.09999999998</v>
      </c>
      <c r="F40" s="71">
        <v>280198.09999999998</v>
      </c>
      <c r="G40" s="71">
        <v>880281.53999999992</v>
      </c>
    </row>
    <row r="41" spans="1:7" x14ac:dyDescent="0.25">
      <c r="A41" s="60" t="s">
        <v>585</v>
      </c>
      <c r="B41" s="71">
        <v>13083472.32</v>
      </c>
      <c r="C41" s="71">
        <v>24419518.170000002</v>
      </c>
      <c r="D41" s="71">
        <v>37502990.490000002</v>
      </c>
      <c r="E41" s="71">
        <v>2223355.3199999998</v>
      </c>
      <c r="F41" s="71">
        <v>2223355.3199999998</v>
      </c>
      <c r="G41" s="71">
        <v>35279635.170000002</v>
      </c>
    </row>
    <row r="42" spans="1:7" x14ac:dyDescent="0.25">
      <c r="A42" s="60" t="s">
        <v>586</v>
      </c>
      <c r="B42" s="71">
        <v>3250070.62</v>
      </c>
      <c r="C42" s="71">
        <v>282390.99</v>
      </c>
      <c r="D42" s="71">
        <v>3532461.6100000003</v>
      </c>
      <c r="E42" s="71">
        <v>312205.8</v>
      </c>
      <c r="F42" s="71">
        <v>312205.8</v>
      </c>
      <c r="G42" s="71">
        <v>3220255.81</v>
      </c>
    </row>
    <row r="43" spans="1:7" x14ac:dyDescent="0.25">
      <c r="A43" s="60" t="s">
        <v>587</v>
      </c>
      <c r="B43" s="71">
        <v>2299450.9700000002</v>
      </c>
      <c r="C43" s="71">
        <v>0</v>
      </c>
      <c r="D43" s="71">
        <v>2299450.9700000002</v>
      </c>
      <c r="E43" s="71">
        <v>476196.68</v>
      </c>
      <c r="F43" s="71">
        <v>476196.68</v>
      </c>
      <c r="G43" s="71">
        <v>1823254.2900000003</v>
      </c>
    </row>
    <row r="44" spans="1:7" x14ac:dyDescent="0.25">
      <c r="A44" s="60" t="s">
        <v>588</v>
      </c>
      <c r="B44" s="71">
        <v>5635265.0499999998</v>
      </c>
      <c r="C44" s="71">
        <v>559840.09000000008</v>
      </c>
      <c r="D44" s="71">
        <v>6195105.1399999997</v>
      </c>
      <c r="E44" s="71">
        <v>1439664.8</v>
      </c>
      <c r="F44" s="71">
        <v>1439664.8</v>
      </c>
      <c r="G44" s="71">
        <v>4755440.34</v>
      </c>
    </row>
    <row r="45" spans="1:7" x14ac:dyDescent="0.25">
      <c r="A45" s="60" t="s">
        <v>589</v>
      </c>
      <c r="B45" s="71">
        <v>1418380</v>
      </c>
      <c r="C45" s="71">
        <v>0</v>
      </c>
      <c r="D45" s="71">
        <v>1418380</v>
      </c>
      <c r="E45" s="71">
        <v>0</v>
      </c>
      <c r="F45" s="71">
        <v>0</v>
      </c>
      <c r="G45" s="71">
        <v>1418380</v>
      </c>
    </row>
    <row r="46" spans="1:7" x14ac:dyDescent="0.25">
      <c r="A46" s="60"/>
      <c r="B46" s="71"/>
      <c r="C46" s="71"/>
      <c r="D46" s="71"/>
      <c r="E46" s="71"/>
      <c r="F46" s="71"/>
      <c r="G46" s="71"/>
    </row>
    <row r="47" spans="1:7" x14ac:dyDescent="0.25">
      <c r="A47" s="60"/>
      <c r="B47" s="71"/>
      <c r="C47" s="71"/>
      <c r="D47" s="71"/>
      <c r="E47" s="71"/>
      <c r="F47" s="71"/>
      <c r="G47" s="71"/>
    </row>
    <row r="48" spans="1:7" x14ac:dyDescent="0.25">
      <c r="A48" s="30" t="s">
        <v>145</v>
      </c>
      <c r="B48" s="46"/>
      <c r="C48" s="46"/>
      <c r="D48" s="46"/>
      <c r="E48" s="46"/>
      <c r="F48" s="46"/>
      <c r="G48" s="46"/>
    </row>
    <row r="49" spans="1:14" x14ac:dyDescent="0.25">
      <c r="A49" s="162" t="s">
        <v>370</v>
      </c>
      <c r="B49" s="164">
        <f>SUM(B50:B57)</f>
        <v>276181274.49000001</v>
      </c>
      <c r="C49" s="164">
        <f t="shared" ref="C49:G49" si="1">SUM(C50:C57)</f>
        <v>11544521.109999999</v>
      </c>
      <c r="D49" s="164">
        <f t="shared" si="1"/>
        <v>287725795.60000002</v>
      </c>
      <c r="E49" s="164">
        <f t="shared" si="1"/>
        <v>79307685.209999993</v>
      </c>
      <c r="F49" s="164">
        <f>SUM(F50:F57)</f>
        <v>79307685.209999993</v>
      </c>
      <c r="G49" s="164">
        <f t="shared" si="1"/>
        <v>208418110.38999999</v>
      </c>
      <c r="H49" s="150"/>
    </row>
    <row r="50" spans="1:14" x14ac:dyDescent="0.25">
      <c r="A50" s="165" t="s">
        <v>550</v>
      </c>
      <c r="B50" s="152">
        <v>45456532.25</v>
      </c>
      <c r="C50" s="152">
        <v>170538.11</v>
      </c>
      <c r="D50" s="152">
        <v>45627070.359999999</v>
      </c>
      <c r="E50" s="152">
        <v>45316061.759999998</v>
      </c>
      <c r="F50" s="152">
        <v>45316061.759999998</v>
      </c>
      <c r="G50" s="152">
        <v>311008.59999999998</v>
      </c>
    </row>
    <row r="51" spans="1:14" x14ac:dyDescent="0.25">
      <c r="A51" s="165" t="s">
        <v>551</v>
      </c>
      <c r="B51" s="152">
        <v>75920000</v>
      </c>
      <c r="C51" s="152">
        <v>-391347</v>
      </c>
      <c r="D51" s="152">
        <v>75528653</v>
      </c>
      <c r="E51" s="152">
        <v>408321.11</v>
      </c>
      <c r="F51" s="152">
        <v>408321.11</v>
      </c>
      <c r="G51" s="152">
        <v>75120331.890000001</v>
      </c>
      <c r="H51" s="150"/>
      <c r="I51" s="150"/>
      <c r="J51" s="150"/>
      <c r="K51" s="150"/>
      <c r="L51" s="150"/>
      <c r="M51" s="150"/>
      <c r="N51" s="150"/>
    </row>
    <row r="52" spans="1:14" x14ac:dyDescent="0.25">
      <c r="A52" s="165" t="s">
        <v>552</v>
      </c>
      <c r="B52" s="152">
        <v>42947381.240000002</v>
      </c>
      <c r="C52" s="152">
        <v>0</v>
      </c>
      <c r="D52" s="152">
        <v>42947381.240000002</v>
      </c>
      <c r="E52" s="152">
        <v>17380206.960000001</v>
      </c>
      <c r="F52" s="152">
        <v>17380206.960000001</v>
      </c>
      <c r="G52" s="152">
        <v>25567174.280000001</v>
      </c>
    </row>
    <row r="53" spans="1:14" x14ac:dyDescent="0.25">
      <c r="A53" s="165" t="s">
        <v>553</v>
      </c>
      <c r="B53" s="152">
        <v>24541140</v>
      </c>
      <c r="C53" s="152">
        <v>0</v>
      </c>
      <c r="D53" s="152">
        <v>24541140</v>
      </c>
      <c r="E53" s="152">
        <v>0</v>
      </c>
      <c r="F53" s="152">
        <v>0</v>
      </c>
      <c r="G53" s="152">
        <v>24541140</v>
      </c>
    </row>
    <row r="54" spans="1:14" x14ac:dyDescent="0.25">
      <c r="A54" s="165" t="s">
        <v>590</v>
      </c>
      <c r="B54" s="152">
        <v>87316221</v>
      </c>
      <c r="C54" s="152">
        <v>11765330</v>
      </c>
      <c r="D54" s="152">
        <f>B54+C54</f>
        <v>99081551</v>
      </c>
      <c r="E54" s="152">
        <v>16203095.380000001</v>
      </c>
      <c r="F54" s="152">
        <v>16203095.380000001</v>
      </c>
      <c r="G54" s="152">
        <f>77968455.67+4909999.95</f>
        <v>82878455.620000005</v>
      </c>
    </row>
    <row r="55" spans="1:14" x14ac:dyDescent="0.25">
      <c r="A55" s="60"/>
      <c r="B55" s="71"/>
      <c r="C55" s="71"/>
      <c r="D55" s="71"/>
      <c r="E55" s="71"/>
      <c r="F55" s="71"/>
      <c r="G55" s="71" t="s">
        <v>591</v>
      </c>
      <c r="H55" s="150"/>
    </row>
    <row r="56" spans="1:14" x14ac:dyDescent="0.25">
      <c r="A56" s="60"/>
      <c r="B56" s="71"/>
      <c r="C56" s="71"/>
      <c r="D56" s="71"/>
      <c r="E56" s="71"/>
      <c r="F56" s="71"/>
      <c r="G56" s="71"/>
    </row>
    <row r="57" spans="1:14" x14ac:dyDescent="0.25">
      <c r="A57" s="60"/>
      <c r="B57" s="71"/>
      <c r="C57" s="71"/>
      <c r="D57" s="71"/>
      <c r="E57" s="71"/>
      <c r="F57" s="71"/>
      <c r="G57" s="71"/>
    </row>
    <row r="58" spans="1:14" x14ac:dyDescent="0.25">
      <c r="A58" s="30" t="s">
        <v>145</v>
      </c>
      <c r="B58" s="46"/>
      <c r="C58" s="46"/>
      <c r="D58" s="46"/>
      <c r="E58" s="46"/>
      <c r="F58" s="46"/>
      <c r="G58" s="46"/>
    </row>
    <row r="59" spans="1:14" x14ac:dyDescent="0.25">
      <c r="A59" s="3" t="s">
        <v>366</v>
      </c>
      <c r="B59" s="4">
        <f t="shared" ref="B59:G59" si="2">SUM(B49,B9)</f>
        <v>555318172.27999997</v>
      </c>
      <c r="C59" s="4">
        <f t="shared" si="2"/>
        <v>47135835.790000007</v>
      </c>
      <c r="D59" s="4">
        <f t="shared" si="2"/>
        <v>602454008.07000005</v>
      </c>
      <c r="E59" s="4">
        <f t="shared" si="2"/>
        <v>133723088.28999999</v>
      </c>
      <c r="F59" s="4">
        <f t="shared" si="2"/>
        <v>131864676.42</v>
      </c>
      <c r="G59" s="4">
        <f t="shared" si="2"/>
        <v>468730919.78000003</v>
      </c>
      <c r="H59" s="150"/>
      <c r="J59" s="150"/>
    </row>
    <row r="60" spans="1:14" x14ac:dyDescent="0.25">
      <c r="A60" s="52"/>
      <c r="B60" s="52"/>
      <c r="C60" s="52"/>
      <c r="D60" s="52"/>
      <c r="E60" s="52"/>
      <c r="F60" s="52"/>
      <c r="G60" s="52"/>
    </row>
  </sheetData>
  <mergeCells count="4">
    <mergeCell ref="A7:A8"/>
    <mergeCell ref="B7:F7"/>
    <mergeCell ref="G7:G8"/>
    <mergeCell ref="A1:G1"/>
  </mergeCells>
  <dataValidations count="1">
    <dataValidation type="decimal" allowBlank="1" showInputMessage="1" showErrorMessage="1" sqref="B48:G49 B9:G9 B58:G59" xr:uid="{00000000-0002-0000-0600-000000000000}">
      <formula1>-1.79769313486231E+100</formula1>
      <formula2>1.79769313486231E+100</formula2>
    </dataValidation>
  </dataValidations>
  <pageMargins left="0.70866141732283472" right="0.70866141732283472" top="0.74803149606299213" bottom="0.74803149606299213" header="0.31496062992125984" footer="0.31496062992125984"/>
  <pageSetup scale="65" fitToHeight="0" orientation="landscape" horizontalDpi="1200" verticalDpi="1200" r:id="rId1"/>
  <ignoredErrors>
    <ignoredError sqref="B9:E9 B48:G48 B58:G58 B49:E49 G49 B59:E59 G5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outlinePr summaryBelow="0"/>
    <pageSetUpPr fitToPage="1"/>
  </sheetPr>
  <dimension ref="A1:P78"/>
  <sheetViews>
    <sheetView showGridLines="0" topLeftCell="A36" zoomScale="62" zoomScaleNormal="94" workbookViewId="0">
      <selection sqref="A1:G78"/>
    </sheetView>
  </sheetViews>
  <sheetFormatPr baseColWidth="10" defaultColWidth="11" defaultRowHeight="15" x14ac:dyDescent="0.25"/>
  <cols>
    <col min="1" max="1" width="82.85546875" customWidth="1"/>
    <col min="2" max="2" width="19" customWidth="1"/>
    <col min="3" max="3" width="17.85546875" customWidth="1"/>
    <col min="4" max="4" width="18.7109375" customWidth="1"/>
    <col min="5" max="5" width="18.140625" customWidth="1"/>
    <col min="6" max="6" width="18.28515625" customWidth="1"/>
    <col min="7" max="7" width="18.42578125" customWidth="1"/>
    <col min="9" max="9" width="17.42578125" style="149" bestFit="1" customWidth="1"/>
    <col min="10" max="10" width="17.140625" style="149" bestFit="1" customWidth="1"/>
    <col min="11" max="11" width="18.28515625" style="149" bestFit="1" customWidth="1"/>
    <col min="12" max="13" width="16.7109375" style="149" bestFit="1" customWidth="1"/>
    <col min="14" max="14" width="17.85546875" style="149" bestFit="1" customWidth="1"/>
  </cols>
  <sheetData>
    <row r="1" spans="1:16" ht="40.9" customHeight="1" x14ac:dyDescent="0.25">
      <c r="A1" s="215" t="s">
        <v>371</v>
      </c>
      <c r="B1" s="216"/>
      <c r="C1" s="216"/>
      <c r="D1" s="216"/>
      <c r="E1" s="216"/>
      <c r="F1" s="216"/>
      <c r="G1" s="216"/>
    </row>
    <row r="2" spans="1:16" x14ac:dyDescent="0.25">
      <c r="A2" s="105" t="str">
        <f>'Formato 1'!A2</f>
        <v>MUNICIPIO DE ACAMBARO, GTO.</v>
      </c>
      <c r="B2" s="106"/>
      <c r="C2" s="106"/>
      <c r="D2" s="106"/>
      <c r="E2" s="106"/>
      <c r="F2" s="106"/>
      <c r="G2" s="107"/>
    </row>
    <row r="3" spans="1:16" x14ac:dyDescent="0.25">
      <c r="A3" s="108" t="s">
        <v>372</v>
      </c>
      <c r="B3" s="109"/>
      <c r="C3" s="109"/>
      <c r="D3" s="109"/>
      <c r="E3" s="109"/>
      <c r="F3" s="109"/>
      <c r="G3" s="110"/>
    </row>
    <row r="4" spans="1:16" x14ac:dyDescent="0.25">
      <c r="A4" s="108" t="s">
        <v>373</v>
      </c>
      <c r="B4" s="109"/>
      <c r="C4" s="109"/>
      <c r="D4" s="109"/>
      <c r="E4" s="109"/>
      <c r="F4" s="109"/>
      <c r="G4" s="110"/>
    </row>
    <row r="5" spans="1:16" x14ac:dyDescent="0.25">
      <c r="A5" s="108" t="str">
        <f>'Formato 3'!A4</f>
        <v>DEL 1 DE ENERO DEL 2024 AL 31 DE MARZO DEL 2024</v>
      </c>
      <c r="B5" s="109"/>
      <c r="C5" s="109"/>
      <c r="D5" s="109"/>
      <c r="E5" s="109"/>
      <c r="F5" s="109"/>
      <c r="G5" s="110"/>
    </row>
    <row r="6" spans="1:16" ht="30" customHeight="1" x14ac:dyDescent="0.25">
      <c r="A6" s="111" t="s">
        <v>2</v>
      </c>
      <c r="B6" s="112"/>
      <c r="C6" s="112"/>
      <c r="D6" s="112"/>
      <c r="E6" s="112"/>
      <c r="F6" s="112"/>
      <c r="G6" s="113"/>
    </row>
    <row r="7" spans="1:16" ht="15.75" customHeight="1" x14ac:dyDescent="0.25">
      <c r="A7" s="204" t="s">
        <v>4</v>
      </c>
      <c r="B7" s="212" t="s">
        <v>285</v>
      </c>
      <c r="C7" s="213"/>
      <c r="D7" s="213"/>
      <c r="E7" s="213"/>
      <c r="F7" s="214"/>
      <c r="G7" s="208" t="s">
        <v>374</v>
      </c>
    </row>
    <row r="8" spans="1:16" ht="59.25" customHeight="1" x14ac:dyDescent="0.25">
      <c r="A8" s="205"/>
      <c r="B8" s="26" t="s">
        <v>287</v>
      </c>
      <c r="C8" s="7" t="s">
        <v>375</v>
      </c>
      <c r="D8" s="26" t="s">
        <v>289</v>
      </c>
      <c r="E8" s="26" t="s">
        <v>175</v>
      </c>
      <c r="F8" s="31" t="s">
        <v>192</v>
      </c>
      <c r="G8" s="207"/>
    </row>
    <row r="9" spans="1:16" ht="16.5" customHeight="1" x14ac:dyDescent="0.25">
      <c r="A9" s="161" t="s">
        <v>376</v>
      </c>
      <c r="B9" s="166">
        <f>SUM(B10,B19,B27,B37)</f>
        <v>279136897.79000002</v>
      </c>
      <c r="C9" s="166">
        <f t="shared" ref="C9:G9" si="0">SUM(C10,C19,C27,C37)</f>
        <v>35591314.68</v>
      </c>
      <c r="D9" s="166">
        <f t="shared" si="0"/>
        <v>314728212.46999997</v>
      </c>
      <c r="E9" s="166">
        <f t="shared" si="0"/>
        <v>54415403.080000095</v>
      </c>
      <c r="F9" s="166">
        <f t="shared" si="0"/>
        <v>52556991.210000098</v>
      </c>
      <c r="G9" s="166">
        <f t="shared" si="0"/>
        <v>260312809.38999993</v>
      </c>
    </row>
    <row r="10" spans="1:16" ht="15" customHeight="1" x14ac:dyDescent="0.25">
      <c r="A10" s="78" t="s">
        <v>377</v>
      </c>
      <c r="B10" s="155">
        <f>SUM(B11:B18)</f>
        <v>128385991.00000001</v>
      </c>
      <c r="C10" s="155">
        <f t="shared" ref="C10:G10" si="1">SUM(C11:C18)</f>
        <v>6317417.5100000035</v>
      </c>
      <c r="D10" s="155">
        <f t="shared" si="1"/>
        <v>134703408.50999999</v>
      </c>
      <c r="E10" s="155">
        <f t="shared" si="1"/>
        <v>25820989.920000002</v>
      </c>
      <c r="F10" s="155">
        <f t="shared" si="1"/>
        <v>24290753.25</v>
      </c>
      <c r="G10" s="155">
        <f t="shared" si="1"/>
        <v>108882418.59</v>
      </c>
    </row>
    <row r="11" spans="1:16" x14ac:dyDescent="0.25">
      <c r="A11" s="79" t="s">
        <v>378</v>
      </c>
      <c r="B11" s="155">
        <v>2143969.1399999997</v>
      </c>
      <c r="C11" s="155">
        <v>103055.88</v>
      </c>
      <c r="D11" s="155">
        <v>2247025.0199999996</v>
      </c>
      <c r="E11" s="155">
        <v>418897.75</v>
      </c>
      <c r="F11" s="155">
        <v>418897.75</v>
      </c>
      <c r="G11" s="155">
        <f>D11-E11</f>
        <v>1828127.2699999996</v>
      </c>
    </row>
    <row r="12" spans="1:16" x14ac:dyDescent="0.25">
      <c r="A12" s="79" t="s">
        <v>379</v>
      </c>
      <c r="B12" s="155">
        <v>3508644.26</v>
      </c>
      <c r="C12" s="155">
        <v>117484.83000000002</v>
      </c>
      <c r="D12" s="155">
        <v>3626129.09</v>
      </c>
      <c r="E12" s="155">
        <v>733658.39999999991</v>
      </c>
      <c r="F12" s="155">
        <v>733658.39999999991</v>
      </c>
      <c r="G12" s="155">
        <f t="shared" ref="G12:G41" si="2">D12-E12</f>
        <v>2892470.69</v>
      </c>
      <c r="H12" s="156"/>
      <c r="I12" s="157"/>
      <c r="J12" s="157"/>
      <c r="K12" s="157"/>
      <c r="L12" s="157"/>
      <c r="M12" s="157"/>
      <c r="N12" s="157"/>
      <c r="O12" s="156"/>
      <c r="P12" s="156"/>
    </row>
    <row r="13" spans="1:16" x14ac:dyDescent="0.25">
      <c r="A13" s="79" t="s">
        <v>380</v>
      </c>
      <c r="B13" s="155">
        <v>21657255.540000003</v>
      </c>
      <c r="C13" s="155">
        <v>375939.48000000045</v>
      </c>
      <c r="D13" s="155">
        <v>22033195.020000003</v>
      </c>
      <c r="E13" s="155">
        <v>4823370.1300000018</v>
      </c>
      <c r="F13" s="155">
        <v>4741816.870000001</v>
      </c>
      <c r="G13" s="155">
        <v>17209824.889999997</v>
      </c>
      <c r="H13" s="156"/>
      <c r="I13" s="157"/>
      <c r="J13" s="157"/>
      <c r="K13" s="157"/>
      <c r="L13" s="157"/>
      <c r="M13" s="157"/>
      <c r="N13" s="157"/>
      <c r="O13" s="156"/>
      <c r="P13" s="156"/>
    </row>
    <row r="14" spans="1:16" x14ac:dyDescent="0.25">
      <c r="A14" s="79" t="s">
        <v>381</v>
      </c>
      <c r="B14" s="155">
        <v>2936339.54</v>
      </c>
      <c r="C14" s="155">
        <v>5000</v>
      </c>
      <c r="D14" s="155">
        <v>2941339.54</v>
      </c>
      <c r="E14" s="155">
        <v>594623.35999999987</v>
      </c>
      <c r="F14" s="155">
        <v>594623.35999999987</v>
      </c>
      <c r="G14" s="155">
        <f t="shared" si="2"/>
        <v>2346716.1800000002</v>
      </c>
      <c r="H14" s="156"/>
      <c r="I14" s="157"/>
      <c r="J14" s="157"/>
      <c r="K14" s="157"/>
      <c r="L14" s="157"/>
      <c r="M14" s="157"/>
      <c r="N14" s="157"/>
      <c r="O14" s="156"/>
      <c r="P14" s="156"/>
    </row>
    <row r="15" spans="1:16" x14ac:dyDescent="0.25">
      <c r="A15" s="79" t="s">
        <v>382</v>
      </c>
      <c r="B15" s="155">
        <v>75618592.289999992</v>
      </c>
      <c r="C15" s="155">
        <v>6282385.8500000034</v>
      </c>
      <c r="D15" s="155">
        <v>81900978.140000001</v>
      </c>
      <c r="E15" s="155">
        <v>15385557.570000002</v>
      </c>
      <c r="F15" s="155">
        <v>13936874.16</v>
      </c>
      <c r="G15" s="155">
        <f t="shared" si="2"/>
        <v>66515420.57</v>
      </c>
      <c r="H15" s="156"/>
      <c r="I15" s="157"/>
      <c r="J15" s="157"/>
      <c r="K15" s="157"/>
      <c r="L15" s="157"/>
      <c r="M15" s="157"/>
      <c r="N15" s="157"/>
      <c r="O15" s="156"/>
      <c r="P15" s="156"/>
    </row>
    <row r="16" spans="1:16" x14ac:dyDescent="0.25">
      <c r="A16" s="79" t="s">
        <v>383</v>
      </c>
      <c r="B16" s="155">
        <v>0</v>
      </c>
      <c r="C16" s="155">
        <v>0</v>
      </c>
      <c r="D16" s="155">
        <v>0</v>
      </c>
      <c r="E16" s="155">
        <v>0</v>
      </c>
      <c r="F16" s="155">
        <v>0</v>
      </c>
      <c r="G16" s="155">
        <f t="shared" si="2"/>
        <v>0</v>
      </c>
      <c r="H16" s="156"/>
      <c r="I16" s="157"/>
      <c r="J16" s="157"/>
      <c r="K16" s="157"/>
      <c r="L16" s="157"/>
      <c r="M16" s="157"/>
      <c r="N16" s="157"/>
      <c r="O16" s="156"/>
      <c r="P16" s="156"/>
    </row>
    <row r="17" spans="1:16" x14ac:dyDescent="0.25">
      <c r="A17" s="79" t="s">
        <v>384</v>
      </c>
      <c r="B17" s="155">
        <v>10022424.780000009</v>
      </c>
      <c r="C17" s="155">
        <v>73443.84999999954</v>
      </c>
      <c r="D17" s="155">
        <v>10095868.630000003</v>
      </c>
      <c r="E17" s="155">
        <v>1830715.4299999978</v>
      </c>
      <c r="F17" s="155">
        <v>1830715.4299999978</v>
      </c>
      <c r="G17" s="155">
        <v>8265153.200000003</v>
      </c>
      <c r="H17" s="156"/>
      <c r="I17" s="157"/>
      <c r="J17" s="157"/>
      <c r="K17" s="157"/>
      <c r="L17" s="157"/>
      <c r="M17" s="157"/>
      <c r="N17" s="157"/>
      <c r="O17" s="156"/>
      <c r="P17" s="156"/>
    </row>
    <row r="18" spans="1:16" x14ac:dyDescent="0.25">
      <c r="A18" s="79" t="s">
        <v>385</v>
      </c>
      <c r="B18" s="155">
        <v>12498765.449999997</v>
      </c>
      <c r="C18" s="155">
        <v>-639892.38</v>
      </c>
      <c r="D18" s="155">
        <v>11858873.069999997</v>
      </c>
      <c r="E18" s="155">
        <v>2034167.2799999993</v>
      </c>
      <c r="F18" s="155">
        <v>2034167.2799999993</v>
      </c>
      <c r="G18" s="155">
        <v>9824705.7899999991</v>
      </c>
      <c r="H18" s="156"/>
      <c r="I18" s="157"/>
      <c r="J18" s="157"/>
      <c r="K18" s="157"/>
      <c r="L18" s="157"/>
      <c r="M18" s="157"/>
      <c r="N18" s="157"/>
      <c r="O18" s="156"/>
      <c r="P18" s="156"/>
    </row>
    <row r="19" spans="1:16" x14ac:dyDescent="0.25">
      <c r="A19" s="78" t="s">
        <v>386</v>
      </c>
      <c r="B19" s="155">
        <f>SUM(B20:B26)</f>
        <v>133971338.31</v>
      </c>
      <c r="C19" s="155">
        <f t="shared" ref="C19:G19" si="3">SUM(C20:C26)</f>
        <v>28431666.089999996</v>
      </c>
      <c r="D19" s="155">
        <f t="shared" si="3"/>
        <v>162403004.40000001</v>
      </c>
      <c r="E19" s="155">
        <f t="shared" si="3"/>
        <v>25485870.180000097</v>
      </c>
      <c r="F19" s="155">
        <f t="shared" si="3"/>
        <v>25157694.980000101</v>
      </c>
      <c r="G19" s="155">
        <f t="shared" si="3"/>
        <v>136917134.21999991</v>
      </c>
      <c r="H19" s="156"/>
      <c r="I19" s="157"/>
      <c r="J19" s="157"/>
      <c r="K19" s="157"/>
      <c r="L19" s="157"/>
      <c r="M19" s="157"/>
      <c r="N19" s="157"/>
      <c r="O19" s="156"/>
      <c r="P19" s="156"/>
    </row>
    <row r="20" spans="1:16" x14ac:dyDescent="0.25">
      <c r="A20" s="79" t="s">
        <v>524</v>
      </c>
      <c r="B20" s="155">
        <v>19322574.140000001</v>
      </c>
      <c r="C20" s="155">
        <v>-3986105.2800000003</v>
      </c>
      <c r="D20" s="155">
        <v>15336468.859999999</v>
      </c>
      <c r="E20" s="155">
        <v>2850230.18</v>
      </c>
      <c r="F20" s="155">
        <v>2850230.18</v>
      </c>
      <c r="G20" s="155">
        <f t="shared" si="2"/>
        <v>12486238.68</v>
      </c>
      <c r="H20" s="156"/>
      <c r="I20" s="157"/>
      <c r="J20" s="157"/>
      <c r="K20" s="157"/>
      <c r="L20" s="157"/>
      <c r="M20" s="157"/>
      <c r="N20" s="157"/>
      <c r="O20" s="156"/>
      <c r="P20" s="156"/>
    </row>
    <row r="21" spans="1:16" x14ac:dyDescent="0.25">
      <c r="A21" s="79" t="s">
        <v>387</v>
      </c>
      <c r="B21" s="155">
        <v>3746772.1499999994</v>
      </c>
      <c r="C21" s="155">
        <v>904352.37999999989</v>
      </c>
      <c r="D21" s="155">
        <v>4651124.5299999993</v>
      </c>
      <c r="E21" s="155">
        <v>868909.40999999992</v>
      </c>
      <c r="F21" s="155">
        <v>868909.40999999992</v>
      </c>
      <c r="G21" s="155">
        <f t="shared" si="2"/>
        <v>3782215.1199999992</v>
      </c>
      <c r="H21" s="156"/>
      <c r="I21" s="157"/>
      <c r="J21" s="157"/>
      <c r="K21" s="157"/>
      <c r="L21" s="157"/>
      <c r="M21" s="157"/>
      <c r="N21" s="157"/>
      <c r="O21" s="156"/>
      <c r="P21" s="156"/>
    </row>
    <row r="22" spans="1:16" x14ac:dyDescent="0.25">
      <c r="A22" s="79" t="s">
        <v>388</v>
      </c>
      <c r="B22" s="155">
        <v>582194.22</v>
      </c>
      <c r="C22" s="155">
        <v>0</v>
      </c>
      <c r="D22" s="155">
        <v>582194.22</v>
      </c>
      <c r="E22" s="155">
        <v>120944.40000000001</v>
      </c>
      <c r="F22" s="155">
        <v>120944.40000000001</v>
      </c>
      <c r="G22" s="155">
        <f t="shared" si="2"/>
        <v>461249.81999999995</v>
      </c>
      <c r="H22" s="156"/>
      <c r="I22" s="157"/>
      <c r="J22" s="157"/>
      <c r="K22" s="157"/>
      <c r="L22" s="157"/>
      <c r="M22" s="157"/>
      <c r="N22" s="157"/>
      <c r="O22" s="156"/>
      <c r="P22" s="156"/>
    </row>
    <row r="23" spans="1:16" x14ac:dyDescent="0.25">
      <c r="A23" s="79" t="s">
        <v>389</v>
      </c>
      <c r="B23" s="155">
        <v>1921382.5700000003</v>
      </c>
      <c r="C23" s="155">
        <v>0</v>
      </c>
      <c r="D23" s="155">
        <v>1921382.5700000003</v>
      </c>
      <c r="E23" s="155">
        <v>448864.49000000005</v>
      </c>
      <c r="F23" s="155">
        <v>448864.49000000005</v>
      </c>
      <c r="G23" s="155">
        <f t="shared" si="2"/>
        <v>1472518.0800000003</v>
      </c>
      <c r="H23" s="156"/>
      <c r="I23" s="157"/>
      <c r="J23" s="157"/>
      <c r="K23" s="157"/>
      <c r="L23" s="157"/>
      <c r="M23" s="157"/>
      <c r="N23" s="157"/>
      <c r="O23" s="156"/>
      <c r="P23" s="156"/>
    </row>
    <row r="24" spans="1:16" x14ac:dyDescent="0.25">
      <c r="A24" s="79" t="s">
        <v>525</v>
      </c>
      <c r="B24" s="155">
        <v>0</v>
      </c>
      <c r="C24" s="155">
        <v>0</v>
      </c>
      <c r="D24" s="155">
        <v>0</v>
      </c>
      <c r="E24" s="155">
        <v>0</v>
      </c>
      <c r="F24" s="155">
        <v>0</v>
      </c>
      <c r="G24" s="155">
        <f t="shared" si="2"/>
        <v>0</v>
      </c>
      <c r="H24" s="156"/>
      <c r="I24" s="157"/>
      <c r="J24" s="157"/>
      <c r="K24" s="157"/>
      <c r="L24" s="157"/>
      <c r="M24" s="157"/>
      <c r="N24" s="157"/>
      <c r="O24" s="156"/>
      <c r="P24" s="156"/>
    </row>
    <row r="25" spans="1:16" x14ac:dyDescent="0.25">
      <c r="A25" s="79" t="s">
        <v>390</v>
      </c>
      <c r="B25" s="155">
        <v>1376251.79</v>
      </c>
      <c r="C25" s="155">
        <v>38483.709999999992</v>
      </c>
      <c r="D25" s="155">
        <v>1414735.5</v>
      </c>
      <c r="E25" s="155">
        <v>216441.62000000002</v>
      </c>
      <c r="F25" s="155">
        <v>216441.62000000002</v>
      </c>
      <c r="G25" s="155">
        <f t="shared" si="2"/>
        <v>1198293.8799999999</v>
      </c>
      <c r="H25" s="156"/>
      <c r="I25" s="157"/>
      <c r="J25" s="157"/>
      <c r="K25" s="157"/>
      <c r="L25" s="157"/>
      <c r="M25" s="157"/>
      <c r="N25" s="157"/>
      <c r="O25" s="156"/>
      <c r="P25" s="156"/>
    </row>
    <row r="26" spans="1:16" x14ac:dyDescent="0.25">
      <c r="A26" s="79" t="s">
        <v>391</v>
      </c>
      <c r="B26" s="155">
        <f>160020418.71-52998255.27</f>
        <v>107022163.44</v>
      </c>
      <c r="C26" s="155">
        <f>38411594.66-6936659.38</f>
        <v>31474935.279999997</v>
      </c>
      <c r="D26" s="155">
        <f>198432013.37-59934914.65</f>
        <v>138497098.72</v>
      </c>
      <c r="E26" s="155">
        <f>65139564.1400001-44159084.06</f>
        <v>20980480.080000095</v>
      </c>
      <c r="F26" s="155">
        <f>65139564.1400001-44487259.26</f>
        <v>20652304.8800001</v>
      </c>
      <c r="G26" s="155">
        <f>D26-E26</f>
        <v>117516618.6399999</v>
      </c>
      <c r="H26" s="156"/>
      <c r="I26" s="157"/>
      <c r="J26" s="157"/>
      <c r="K26" s="157"/>
      <c r="L26" s="157"/>
      <c r="M26" s="157"/>
      <c r="N26" s="157"/>
      <c r="O26" s="156"/>
      <c r="P26" s="156"/>
    </row>
    <row r="27" spans="1:16" x14ac:dyDescent="0.25">
      <c r="A27" s="78" t="s">
        <v>392</v>
      </c>
      <c r="B27" s="155">
        <f>SUM(B28:B36)</f>
        <v>15361188.48</v>
      </c>
      <c r="C27" s="155">
        <f t="shared" ref="C27:F27" si="4">SUM(C28:C36)</f>
        <v>842231.08000000007</v>
      </c>
      <c r="D27" s="155">
        <f t="shared" si="4"/>
        <v>16203419.560000001</v>
      </c>
      <c r="E27" s="155">
        <f t="shared" si="4"/>
        <v>3108542.98</v>
      </c>
      <c r="F27" s="155">
        <f t="shared" si="4"/>
        <v>3108542.98</v>
      </c>
      <c r="G27" s="155">
        <f t="shared" si="2"/>
        <v>13094876.58</v>
      </c>
      <c r="H27" s="156"/>
      <c r="I27" s="157"/>
      <c r="J27" s="157"/>
      <c r="K27" s="157"/>
      <c r="L27" s="157"/>
      <c r="M27" s="157"/>
      <c r="N27" s="157"/>
      <c r="O27" s="156"/>
      <c r="P27" s="156"/>
    </row>
    <row r="28" spans="1:16" x14ac:dyDescent="0.25">
      <c r="A28" s="167" t="s">
        <v>393</v>
      </c>
      <c r="B28" s="155">
        <v>5549521.5899999999</v>
      </c>
      <c r="C28" s="155">
        <v>282390.99</v>
      </c>
      <c r="D28" s="155">
        <v>5831912.5800000001</v>
      </c>
      <c r="E28" s="155">
        <v>788402.48</v>
      </c>
      <c r="F28" s="155">
        <v>788402.48</v>
      </c>
      <c r="G28" s="155">
        <f t="shared" si="2"/>
        <v>5043510.0999999996</v>
      </c>
      <c r="H28" s="156"/>
      <c r="I28" s="157"/>
      <c r="J28" s="157"/>
      <c r="K28" s="157"/>
      <c r="L28" s="157"/>
      <c r="M28" s="157"/>
      <c r="N28" s="157"/>
      <c r="O28" s="156"/>
      <c r="P28" s="156"/>
    </row>
    <row r="29" spans="1:16" x14ac:dyDescent="0.25">
      <c r="A29" s="79" t="s">
        <v>394</v>
      </c>
      <c r="B29" s="155">
        <v>5635265.0500000007</v>
      </c>
      <c r="C29" s="155">
        <v>559840.09000000008</v>
      </c>
      <c r="D29" s="155">
        <v>6195105.1400000006</v>
      </c>
      <c r="E29" s="155">
        <v>1439664.7999999998</v>
      </c>
      <c r="F29" s="155">
        <v>1439664.7999999998</v>
      </c>
      <c r="G29" s="155">
        <f t="shared" si="2"/>
        <v>4755440.3400000008</v>
      </c>
      <c r="H29" s="156"/>
      <c r="I29" s="157"/>
      <c r="J29" s="157"/>
      <c r="K29" s="157"/>
      <c r="L29" s="157"/>
      <c r="M29" s="157"/>
      <c r="N29" s="157"/>
      <c r="O29" s="156"/>
      <c r="P29" s="156"/>
    </row>
    <row r="30" spans="1:16" x14ac:dyDescent="0.25">
      <c r="A30" s="79" t="s">
        <v>526</v>
      </c>
      <c r="B30" s="155">
        <v>0</v>
      </c>
      <c r="C30" s="155">
        <v>0</v>
      </c>
      <c r="D30" s="155">
        <v>0</v>
      </c>
      <c r="E30" s="155">
        <v>0</v>
      </c>
      <c r="F30" s="155">
        <v>0</v>
      </c>
      <c r="G30" s="155">
        <f t="shared" si="2"/>
        <v>0</v>
      </c>
      <c r="H30" s="156"/>
      <c r="I30" s="157"/>
      <c r="J30" s="157"/>
      <c r="K30" s="157"/>
      <c r="L30" s="157"/>
      <c r="M30" s="157"/>
      <c r="N30" s="157"/>
      <c r="O30" s="156"/>
      <c r="P30" s="156"/>
    </row>
    <row r="31" spans="1:16" x14ac:dyDescent="0.25">
      <c r="A31" s="79" t="s">
        <v>395</v>
      </c>
      <c r="B31" s="155">
        <v>0</v>
      </c>
      <c r="C31" s="155">
        <v>0</v>
      </c>
      <c r="D31" s="155">
        <v>0</v>
      </c>
      <c r="E31" s="155">
        <v>0</v>
      </c>
      <c r="F31" s="155">
        <v>0</v>
      </c>
      <c r="G31" s="155">
        <f t="shared" si="2"/>
        <v>0</v>
      </c>
      <c r="H31" s="156"/>
      <c r="I31" s="157"/>
      <c r="J31" s="157"/>
      <c r="K31" s="157"/>
      <c r="L31" s="157"/>
      <c r="M31" s="157"/>
      <c r="N31" s="157"/>
      <c r="O31" s="156"/>
      <c r="P31" s="156"/>
    </row>
    <row r="32" spans="1:16" x14ac:dyDescent="0.25">
      <c r="A32" s="79" t="s">
        <v>396</v>
      </c>
      <c r="B32" s="155">
        <v>0</v>
      </c>
      <c r="C32" s="155">
        <v>0</v>
      </c>
      <c r="D32" s="155">
        <v>0</v>
      </c>
      <c r="E32" s="155">
        <v>0</v>
      </c>
      <c r="F32" s="155">
        <v>0</v>
      </c>
      <c r="G32" s="155">
        <f t="shared" si="2"/>
        <v>0</v>
      </c>
    </row>
    <row r="33" spans="1:7" ht="14.45" customHeight="1" x14ac:dyDescent="0.25">
      <c r="A33" s="79" t="s">
        <v>397</v>
      </c>
      <c r="B33" s="155">
        <v>0</v>
      </c>
      <c r="C33" s="155">
        <v>0</v>
      </c>
      <c r="D33" s="155">
        <v>0</v>
      </c>
      <c r="E33" s="155">
        <v>0</v>
      </c>
      <c r="F33" s="155">
        <v>0</v>
      </c>
      <c r="G33" s="155">
        <f t="shared" si="2"/>
        <v>0</v>
      </c>
    </row>
    <row r="34" spans="1:7" ht="14.45" customHeight="1" x14ac:dyDescent="0.25">
      <c r="A34" s="79" t="s">
        <v>398</v>
      </c>
      <c r="B34" s="155">
        <v>0</v>
      </c>
      <c r="C34" s="155">
        <v>0</v>
      </c>
      <c r="D34" s="155">
        <v>0</v>
      </c>
      <c r="E34" s="155">
        <v>0</v>
      </c>
      <c r="F34" s="155">
        <v>0</v>
      </c>
      <c r="G34" s="155">
        <f t="shared" si="2"/>
        <v>0</v>
      </c>
    </row>
    <row r="35" spans="1:7" ht="14.45" customHeight="1" x14ac:dyDescent="0.25">
      <c r="A35" s="79" t="s">
        <v>399</v>
      </c>
      <c r="B35" s="155">
        <v>0</v>
      </c>
      <c r="C35" s="155">
        <v>0</v>
      </c>
      <c r="D35" s="155">
        <v>0</v>
      </c>
      <c r="E35" s="155">
        <v>0</v>
      </c>
      <c r="F35" s="155">
        <v>0</v>
      </c>
      <c r="G35" s="155">
        <f t="shared" si="2"/>
        <v>0</v>
      </c>
    </row>
    <row r="36" spans="1:7" ht="14.45" customHeight="1" x14ac:dyDescent="0.25">
      <c r="A36" s="79" t="s">
        <v>400</v>
      </c>
      <c r="B36" s="155">
        <v>4176401.8399999994</v>
      </c>
      <c r="C36" s="155">
        <v>0</v>
      </c>
      <c r="D36" s="155">
        <v>4176401.8399999994</v>
      </c>
      <c r="E36" s="155">
        <v>880475.70000000007</v>
      </c>
      <c r="F36" s="155">
        <v>880475.70000000007</v>
      </c>
      <c r="G36" s="155">
        <f t="shared" si="2"/>
        <v>3295926.1399999992</v>
      </c>
    </row>
    <row r="37" spans="1:7" ht="14.45" customHeight="1" x14ac:dyDescent="0.25">
      <c r="A37" s="168" t="s">
        <v>405</v>
      </c>
      <c r="B37" s="155">
        <f>SUM(B38:B41)</f>
        <v>1418380</v>
      </c>
      <c r="C37" s="155">
        <f t="shared" ref="C37:G37" si="5">SUM(C38:C41)</f>
        <v>0</v>
      </c>
      <c r="D37" s="155">
        <f t="shared" si="5"/>
        <v>1418380</v>
      </c>
      <c r="E37" s="155">
        <f t="shared" si="5"/>
        <v>0</v>
      </c>
      <c r="F37" s="155">
        <f t="shared" si="5"/>
        <v>0</v>
      </c>
      <c r="G37" s="155">
        <f t="shared" si="5"/>
        <v>1418380</v>
      </c>
    </row>
    <row r="38" spans="1:7" x14ac:dyDescent="0.25">
      <c r="A38" s="167" t="s">
        <v>401</v>
      </c>
      <c r="B38" s="155">
        <v>1418380</v>
      </c>
      <c r="C38" s="155">
        <v>0</v>
      </c>
      <c r="D38" s="155">
        <v>1418380</v>
      </c>
      <c r="E38" s="155">
        <v>0</v>
      </c>
      <c r="F38" s="155">
        <v>0</v>
      </c>
      <c r="G38" s="155">
        <f t="shared" si="2"/>
        <v>1418380</v>
      </c>
    </row>
    <row r="39" spans="1:7" ht="30" x14ac:dyDescent="0.25">
      <c r="A39" s="167" t="s">
        <v>402</v>
      </c>
      <c r="B39" s="155">
        <v>0</v>
      </c>
      <c r="C39" s="155">
        <v>0</v>
      </c>
      <c r="D39" s="155">
        <v>0</v>
      </c>
      <c r="E39" s="155">
        <v>0</v>
      </c>
      <c r="F39" s="155">
        <v>0</v>
      </c>
      <c r="G39" s="155">
        <f t="shared" si="2"/>
        <v>0</v>
      </c>
    </row>
    <row r="40" spans="1:7" x14ac:dyDescent="0.25">
      <c r="A40" s="167" t="s">
        <v>403</v>
      </c>
      <c r="B40" s="155">
        <v>0</v>
      </c>
      <c r="C40" s="155">
        <v>0</v>
      </c>
      <c r="D40" s="155">
        <v>0</v>
      </c>
      <c r="E40" s="155">
        <v>0</v>
      </c>
      <c r="F40" s="155">
        <v>0</v>
      </c>
      <c r="G40" s="155">
        <f t="shared" si="2"/>
        <v>0</v>
      </c>
    </row>
    <row r="41" spans="1:7" x14ac:dyDescent="0.25">
      <c r="A41" s="167" t="s">
        <v>404</v>
      </c>
      <c r="B41" s="155">
        <v>0</v>
      </c>
      <c r="C41" s="155">
        <v>0</v>
      </c>
      <c r="D41" s="155">
        <v>0</v>
      </c>
      <c r="E41" s="155">
        <v>0</v>
      </c>
      <c r="F41" s="155">
        <v>0</v>
      </c>
      <c r="G41" s="155">
        <f t="shared" si="2"/>
        <v>0</v>
      </c>
    </row>
    <row r="42" spans="1:7" x14ac:dyDescent="0.25">
      <c r="A42" s="167"/>
      <c r="B42" s="169"/>
      <c r="C42" s="169"/>
      <c r="D42" s="169"/>
      <c r="E42" s="169"/>
      <c r="F42" s="169"/>
      <c r="G42" s="169"/>
    </row>
    <row r="43" spans="1:7" x14ac:dyDescent="0.25">
      <c r="A43" s="162" t="s">
        <v>527</v>
      </c>
      <c r="B43" s="164">
        <f>SUM(B44,B53,B61,B71)</f>
        <v>276181274.49000001</v>
      </c>
      <c r="C43" s="164">
        <f t="shared" ref="C43:G43" si="6">SUM(C44,C53,C61,C71)</f>
        <v>11544521.109999999</v>
      </c>
      <c r="D43" s="164">
        <f t="shared" si="6"/>
        <v>287725795.60000002</v>
      </c>
      <c r="E43" s="164">
        <f t="shared" si="6"/>
        <v>79307685.210000008</v>
      </c>
      <c r="F43" s="164">
        <f t="shared" si="6"/>
        <v>79307685.210000008</v>
      </c>
      <c r="G43" s="164">
        <f t="shared" si="6"/>
        <v>208418110.38999999</v>
      </c>
    </row>
    <row r="44" spans="1:7" x14ac:dyDescent="0.25">
      <c r="A44" s="78" t="s">
        <v>377</v>
      </c>
      <c r="B44" s="155">
        <f>SUM(B45:B52)</f>
        <v>87316221</v>
      </c>
      <c r="C44" s="155">
        <f t="shared" ref="C44:G44" si="7">SUM(C45:C52)</f>
        <v>11765330</v>
      </c>
      <c r="D44" s="155">
        <f t="shared" si="7"/>
        <v>99081551</v>
      </c>
      <c r="E44" s="155">
        <f t="shared" si="7"/>
        <v>16203095.380000001</v>
      </c>
      <c r="F44" s="155">
        <f t="shared" si="7"/>
        <v>16203095.380000001</v>
      </c>
      <c r="G44" s="155">
        <f t="shared" si="7"/>
        <v>82878455.620000005</v>
      </c>
    </row>
    <row r="45" spans="1:7" x14ac:dyDescent="0.25">
      <c r="A45" s="167" t="s">
        <v>378</v>
      </c>
      <c r="B45" s="155">
        <v>0</v>
      </c>
      <c r="C45" s="155">
        <v>0</v>
      </c>
      <c r="D45" s="155">
        <v>0</v>
      </c>
      <c r="E45" s="155">
        <v>0</v>
      </c>
      <c r="F45" s="155">
        <v>0</v>
      </c>
      <c r="G45" s="155">
        <f t="shared" ref="G45:G75" si="8">D45-E45</f>
        <v>0</v>
      </c>
    </row>
    <row r="46" spans="1:7" x14ac:dyDescent="0.25">
      <c r="A46" s="167" t="s">
        <v>379</v>
      </c>
      <c r="B46" s="155">
        <v>0</v>
      </c>
      <c r="C46" s="155">
        <v>0</v>
      </c>
      <c r="D46" s="155">
        <v>0</v>
      </c>
      <c r="E46" s="155">
        <v>0</v>
      </c>
      <c r="F46" s="155">
        <v>0</v>
      </c>
      <c r="G46" s="155">
        <f t="shared" si="8"/>
        <v>0</v>
      </c>
    </row>
    <row r="47" spans="1:7" x14ac:dyDescent="0.25">
      <c r="A47" s="167" t="s">
        <v>380</v>
      </c>
      <c r="B47" s="155">
        <v>0</v>
      </c>
      <c r="C47" s="155">
        <v>0</v>
      </c>
      <c r="D47" s="155">
        <v>0</v>
      </c>
      <c r="E47" s="155">
        <v>0</v>
      </c>
      <c r="F47" s="155">
        <v>0</v>
      </c>
      <c r="G47" s="155">
        <f t="shared" si="8"/>
        <v>0</v>
      </c>
    </row>
    <row r="48" spans="1:7" x14ac:dyDescent="0.25">
      <c r="A48" s="167" t="s">
        <v>381</v>
      </c>
      <c r="B48" s="155">
        <v>0</v>
      </c>
      <c r="C48" s="155">
        <v>0</v>
      </c>
      <c r="D48" s="155">
        <v>0</v>
      </c>
      <c r="E48" s="155">
        <v>0</v>
      </c>
      <c r="F48" s="155">
        <v>0</v>
      </c>
      <c r="G48" s="155">
        <f t="shared" si="8"/>
        <v>0</v>
      </c>
    </row>
    <row r="49" spans="1:7" x14ac:dyDescent="0.25">
      <c r="A49" s="167" t="s">
        <v>382</v>
      </c>
      <c r="B49" s="155">
        <v>0</v>
      </c>
      <c r="C49" s="155">
        <v>0</v>
      </c>
      <c r="D49" s="155">
        <v>0</v>
      </c>
      <c r="E49" s="155">
        <v>0</v>
      </c>
      <c r="F49" s="155">
        <v>0</v>
      </c>
      <c r="G49" s="155">
        <f t="shared" si="8"/>
        <v>0</v>
      </c>
    </row>
    <row r="50" spans="1:7" x14ac:dyDescent="0.25">
      <c r="A50" s="167" t="s">
        <v>383</v>
      </c>
      <c r="B50" s="155">
        <v>0</v>
      </c>
      <c r="C50" s="155">
        <v>0</v>
      </c>
      <c r="D50" s="155">
        <v>0</v>
      </c>
      <c r="E50" s="155">
        <v>0</v>
      </c>
      <c r="F50" s="155">
        <v>0</v>
      </c>
      <c r="G50" s="155">
        <f t="shared" si="8"/>
        <v>0</v>
      </c>
    </row>
    <row r="51" spans="1:7" x14ac:dyDescent="0.25">
      <c r="A51" s="167" t="s">
        <v>384</v>
      </c>
      <c r="B51" s="155">
        <v>87316221</v>
      </c>
      <c r="C51" s="155">
        <v>11765330</v>
      </c>
      <c r="D51" s="155">
        <v>99081551</v>
      </c>
      <c r="E51" s="155">
        <v>16203095.380000001</v>
      </c>
      <c r="F51" s="155">
        <v>16203095.380000001</v>
      </c>
      <c r="G51" s="155">
        <f t="shared" si="8"/>
        <v>82878455.620000005</v>
      </c>
    </row>
    <row r="52" spans="1:7" x14ac:dyDescent="0.25">
      <c r="A52" s="167" t="s">
        <v>385</v>
      </c>
      <c r="B52" s="155">
        <v>0</v>
      </c>
      <c r="C52" s="155">
        <v>0</v>
      </c>
      <c r="D52" s="155">
        <v>0</v>
      </c>
      <c r="E52" s="155">
        <v>0</v>
      </c>
      <c r="F52" s="155">
        <v>0</v>
      </c>
      <c r="G52" s="155">
        <f t="shared" si="8"/>
        <v>0</v>
      </c>
    </row>
    <row r="53" spans="1:7" x14ac:dyDescent="0.25">
      <c r="A53" s="78" t="s">
        <v>386</v>
      </c>
      <c r="B53" s="155">
        <f>SUM(B54:B60)</f>
        <v>121376532.25</v>
      </c>
      <c r="C53" s="155">
        <f t="shared" ref="C53:G53" si="9">SUM(C54:C60)</f>
        <v>-220808.89</v>
      </c>
      <c r="D53" s="155">
        <f t="shared" si="9"/>
        <v>121155723.36</v>
      </c>
      <c r="E53" s="155">
        <f t="shared" si="9"/>
        <v>45724382.869999997</v>
      </c>
      <c r="F53" s="155">
        <f t="shared" si="9"/>
        <v>45724382.869999997</v>
      </c>
      <c r="G53" s="155">
        <f t="shared" si="9"/>
        <v>75431340.49000001</v>
      </c>
    </row>
    <row r="54" spans="1:7" x14ac:dyDescent="0.25">
      <c r="A54" s="167" t="s">
        <v>524</v>
      </c>
      <c r="B54" s="155">
        <v>0</v>
      </c>
      <c r="C54" s="155">
        <v>0</v>
      </c>
      <c r="D54" s="155">
        <v>0</v>
      </c>
      <c r="E54" s="155">
        <v>0</v>
      </c>
      <c r="F54" s="155">
        <v>0</v>
      </c>
      <c r="G54" s="155">
        <f t="shared" si="8"/>
        <v>0</v>
      </c>
    </row>
    <row r="55" spans="1:7" x14ac:dyDescent="0.25">
      <c r="A55" s="167" t="s">
        <v>387</v>
      </c>
      <c r="B55" s="155">
        <v>121376532.25</v>
      </c>
      <c r="C55" s="155">
        <v>-220808.89</v>
      </c>
      <c r="D55" s="155">
        <f>B55+C55</f>
        <v>121155723.36</v>
      </c>
      <c r="E55" s="155">
        <v>45724382.869999997</v>
      </c>
      <c r="F55" s="155">
        <v>45724382.869999997</v>
      </c>
      <c r="G55" s="155">
        <f t="shared" si="8"/>
        <v>75431340.49000001</v>
      </c>
    </row>
    <row r="56" spans="1:7" x14ac:dyDescent="0.25">
      <c r="A56" s="167" t="s">
        <v>388</v>
      </c>
      <c r="B56" s="155">
        <v>0</v>
      </c>
      <c r="C56" s="155">
        <v>0</v>
      </c>
      <c r="D56" s="155">
        <v>0</v>
      </c>
      <c r="E56" s="155">
        <v>0</v>
      </c>
      <c r="F56" s="155">
        <v>0</v>
      </c>
      <c r="G56" s="155">
        <f t="shared" si="8"/>
        <v>0</v>
      </c>
    </row>
    <row r="57" spans="1:7" x14ac:dyDescent="0.25">
      <c r="A57" s="170" t="s">
        <v>389</v>
      </c>
      <c r="B57" s="155">
        <v>0</v>
      </c>
      <c r="C57" s="155">
        <v>0</v>
      </c>
      <c r="D57" s="155">
        <v>0</v>
      </c>
      <c r="E57" s="155">
        <v>0</v>
      </c>
      <c r="F57" s="155">
        <v>0</v>
      </c>
      <c r="G57" s="155">
        <f t="shared" si="8"/>
        <v>0</v>
      </c>
    </row>
    <row r="58" spans="1:7" x14ac:dyDescent="0.25">
      <c r="A58" s="167" t="s">
        <v>525</v>
      </c>
      <c r="B58" s="155">
        <v>0</v>
      </c>
      <c r="C58" s="155">
        <v>0</v>
      </c>
      <c r="D58" s="155">
        <v>0</v>
      </c>
      <c r="E58" s="155">
        <v>0</v>
      </c>
      <c r="F58" s="155">
        <v>0</v>
      </c>
      <c r="G58" s="155">
        <f t="shared" si="8"/>
        <v>0</v>
      </c>
    </row>
    <row r="59" spans="1:7" x14ac:dyDescent="0.25">
      <c r="A59" s="167" t="s">
        <v>390</v>
      </c>
      <c r="B59" s="155">
        <v>0</v>
      </c>
      <c r="C59" s="155">
        <v>0</v>
      </c>
      <c r="D59" s="155">
        <v>0</v>
      </c>
      <c r="E59" s="155">
        <v>0</v>
      </c>
      <c r="F59" s="155">
        <v>0</v>
      </c>
      <c r="G59" s="155">
        <f t="shared" si="8"/>
        <v>0</v>
      </c>
    </row>
    <row r="60" spans="1:7" x14ac:dyDescent="0.25">
      <c r="A60" s="167" t="s">
        <v>391</v>
      </c>
      <c r="B60" s="155">
        <v>0</v>
      </c>
      <c r="C60" s="155">
        <v>0</v>
      </c>
      <c r="D60" s="155">
        <v>0</v>
      </c>
      <c r="E60" s="155">
        <v>0</v>
      </c>
      <c r="F60" s="155">
        <v>0</v>
      </c>
      <c r="G60" s="155">
        <f t="shared" si="8"/>
        <v>0</v>
      </c>
    </row>
    <row r="61" spans="1:7" x14ac:dyDescent="0.25">
      <c r="A61" s="78" t="s">
        <v>392</v>
      </c>
      <c r="B61" s="155">
        <f>SUM(B62:B70)</f>
        <v>0</v>
      </c>
      <c r="C61" s="155">
        <f t="shared" ref="C61:G61" si="10">SUM(C62:C70)</f>
        <v>0</v>
      </c>
      <c r="D61" s="155">
        <f t="shared" si="10"/>
        <v>0</v>
      </c>
      <c r="E61" s="155">
        <f t="shared" si="10"/>
        <v>0</v>
      </c>
      <c r="F61" s="155">
        <f t="shared" si="10"/>
        <v>0</v>
      </c>
      <c r="G61" s="155">
        <f t="shared" si="10"/>
        <v>0</v>
      </c>
    </row>
    <row r="62" spans="1:7" x14ac:dyDescent="0.25">
      <c r="A62" s="167" t="s">
        <v>393</v>
      </c>
      <c r="B62" s="155">
        <v>0</v>
      </c>
      <c r="C62" s="155">
        <v>0</v>
      </c>
      <c r="D62" s="155">
        <v>0</v>
      </c>
      <c r="E62" s="155">
        <v>0</v>
      </c>
      <c r="F62" s="155">
        <v>0</v>
      </c>
      <c r="G62" s="155">
        <f t="shared" si="8"/>
        <v>0</v>
      </c>
    </row>
    <row r="63" spans="1:7" x14ac:dyDescent="0.25">
      <c r="A63" s="167" t="s">
        <v>394</v>
      </c>
      <c r="B63" s="155">
        <v>0</v>
      </c>
      <c r="C63" s="155">
        <v>0</v>
      </c>
      <c r="D63" s="155">
        <v>0</v>
      </c>
      <c r="E63" s="155">
        <v>0</v>
      </c>
      <c r="F63" s="155">
        <v>0</v>
      </c>
      <c r="G63" s="155">
        <f t="shared" si="8"/>
        <v>0</v>
      </c>
    </row>
    <row r="64" spans="1:7" x14ac:dyDescent="0.25">
      <c r="A64" s="167" t="s">
        <v>526</v>
      </c>
      <c r="B64" s="155">
        <v>0</v>
      </c>
      <c r="C64" s="155">
        <v>0</v>
      </c>
      <c r="D64" s="155">
        <v>0</v>
      </c>
      <c r="E64" s="155">
        <v>0</v>
      </c>
      <c r="F64" s="155">
        <v>0</v>
      </c>
      <c r="G64" s="155">
        <f t="shared" si="8"/>
        <v>0</v>
      </c>
    </row>
    <row r="65" spans="1:7" x14ac:dyDescent="0.25">
      <c r="A65" s="167" t="s">
        <v>395</v>
      </c>
      <c r="B65" s="155">
        <v>0</v>
      </c>
      <c r="C65" s="155">
        <v>0</v>
      </c>
      <c r="D65" s="155">
        <v>0</v>
      </c>
      <c r="E65" s="155">
        <v>0</v>
      </c>
      <c r="F65" s="155">
        <v>0</v>
      </c>
      <c r="G65" s="155">
        <f t="shared" si="8"/>
        <v>0</v>
      </c>
    </row>
    <row r="66" spans="1:7" x14ac:dyDescent="0.25">
      <c r="A66" s="167" t="s">
        <v>396</v>
      </c>
      <c r="B66" s="155">
        <v>0</v>
      </c>
      <c r="C66" s="155">
        <v>0</v>
      </c>
      <c r="D66" s="155">
        <v>0</v>
      </c>
      <c r="E66" s="155">
        <v>0</v>
      </c>
      <c r="F66" s="155">
        <v>0</v>
      </c>
      <c r="G66" s="155">
        <f t="shared" si="8"/>
        <v>0</v>
      </c>
    </row>
    <row r="67" spans="1:7" x14ac:dyDescent="0.25">
      <c r="A67" s="167" t="s">
        <v>397</v>
      </c>
      <c r="B67" s="155">
        <v>0</v>
      </c>
      <c r="C67" s="155">
        <v>0</v>
      </c>
      <c r="D67" s="155">
        <v>0</v>
      </c>
      <c r="E67" s="155">
        <v>0</v>
      </c>
      <c r="F67" s="155">
        <v>0</v>
      </c>
      <c r="G67" s="155">
        <f t="shared" si="8"/>
        <v>0</v>
      </c>
    </row>
    <row r="68" spans="1:7" x14ac:dyDescent="0.25">
      <c r="A68" s="167" t="s">
        <v>398</v>
      </c>
      <c r="B68" s="155">
        <v>0</v>
      </c>
      <c r="C68" s="155">
        <v>0</v>
      </c>
      <c r="D68" s="155">
        <v>0</v>
      </c>
      <c r="E68" s="155">
        <v>0</v>
      </c>
      <c r="F68" s="155">
        <v>0</v>
      </c>
      <c r="G68" s="155">
        <f t="shared" si="8"/>
        <v>0</v>
      </c>
    </row>
    <row r="69" spans="1:7" x14ac:dyDescent="0.25">
      <c r="A69" s="167" t="s">
        <v>399</v>
      </c>
      <c r="B69" s="155">
        <v>0</v>
      </c>
      <c r="C69" s="155">
        <v>0</v>
      </c>
      <c r="D69" s="155">
        <v>0</v>
      </c>
      <c r="E69" s="155">
        <v>0</v>
      </c>
      <c r="F69" s="155">
        <v>0</v>
      </c>
      <c r="G69" s="155">
        <f t="shared" si="8"/>
        <v>0</v>
      </c>
    </row>
    <row r="70" spans="1:7" x14ac:dyDescent="0.25">
      <c r="A70" s="167" t="s">
        <v>400</v>
      </c>
      <c r="B70" s="155">
        <v>0</v>
      </c>
      <c r="C70" s="155">
        <v>0</v>
      </c>
      <c r="D70" s="155">
        <v>0</v>
      </c>
      <c r="E70" s="155">
        <v>0</v>
      </c>
      <c r="F70" s="155">
        <v>0</v>
      </c>
      <c r="G70" s="155">
        <f t="shared" si="8"/>
        <v>0</v>
      </c>
    </row>
    <row r="71" spans="1:7" x14ac:dyDescent="0.25">
      <c r="A71" s="168" t="s">
        <v>405</v>
      </c>
      <c r="B71" s="155">
        <f>SUM(B72:B75)</f>
        <v>67488521.23999998</v>
      </c>
      <c r="C71" s="155">
        <f t="shared" ref="C71:G71" si="11">SUM(C72:C75)</f>
        <v>0</v>
      </c>
      <c r="D71" s="155">
        <f t="shared" si="11"/>
        <v>67488521.23999998</v>
      </c>
      <c r="E71" s="155">
        <f t="shared" si="11"/>
        <v>17380206.960000001</v>
      </c>
      <c r="F71" s="155">
        <f t="shared" si="11"/>
        <v>17380206.960000001</v>
      </c>
      <c r="G71" s="155">
        <f t="shared" si="11"/>
        <v>50108314.279999979</v>
      </c>
    </row>
    <row r="72" spans="1:7" x14ac:dyDescent="0.25">
      <c r="A72" s="167" t="s">
        <v>401</v>
      </c>
      <c r="B72" s="155">
        <v>0</v>
      </c>
      <c r="C72" s="155">
        <v>0</v>
      </c>
      <c r="D72" s="155">
        <v>0</v>
      </c>
      <c r="E72" s="155">
        <v>0</v>
      </c>
      <c r="F72" s="155">
        <v>0</v>
      </c>
      <c r="G72" s="155">
        <f t="shared" si="8"/>
        <v>0</v>
      </c>
    </row>
    <row r="73" spans="1:7" ht="30" x14ac:dyDescent="0.25">
      <c r="A73" s="167" t="s">
        <v>402</v>
      </c>
      <c r="B73" s="155">
        <v>67488521.23999998</v>
      </c>
      <c r="C73" s="155">
        <v>0</v>
      </c>
      <c r="D73" s="155">
        <v>67488521.23999998</v>
      </c>
      <c r="E73" s="155">
        <v>17380206.960000001</v>
      </c>
      <c r="F73" s="155">
        <v>17380206.960000001</v>
      </c>
      <c r="G73" s="155">
        <f t="shared" si="8"/>
        <v>50108314.279999979</v>
      </c>
    </row>
    <row r="74" spans="1:7" x14ac:dyDescent="0.25">
      <c r="A74" s="167" t="s">
        <v>403</v>
      </c>
      <c r="B74" s="155">
        <v>0</v>
      </c>
      <c r="C74" s="155">
        <v>0</v>
      </c>
      <c r="D74" s="155">
        <v>0</v>
      </c>
      <c r="E74" s="155">
        <v>0</v>
      </c>
      <c r="F74" s="155">
        <v>0</v>
      </c>
      <c r="G74" s="155">
        <f t="shared" si="8"/>
        <v>0</v>
      </c>
    </row>
    <row r="75" spans="1:7" x14ac:dyDescent="0.25">
      <c r="A75" s="167" t="s">
        <v>404</v>
      </c>
      <c r="B75" s="155">
        <v>0</v>
      </c>
      <c r="C75" s="155">
        <v>0</v>
      </c>
      <c r="D75" s="155">
        <v>0</v>
      </c>
      <c r="E75" s="155">
        <v>0</v>
      </c>
      <c r="F75" s="155">
        <v>0</v>
      </c>
      <c r="G75" s="155">
        <f t="shared" si="8"/>
        <v>0</v>
      </c>
    </row>
    <row r="76" spans="1:7" x14ac:dyDescent="0.25">
      <c r="A76" s="171"/>
      <c r="B76" s="172"/>
      <c r="C76" s="172"/>
      <c r="D76" s="172"/>
      <c r="E76" s="172"/>
      <c r="F76" s="172"/>
      <c r="G76" s="172"/>
    </row>
    <row r="77" spans="1:7" x14ac:dyDescent="0.25">
      <c r="A77" s="162" t="s">
        <v>366</v>
      </c>
      <c r="B77" s="164">
        <f>B43+B9</f>
        <v>555318172.27999997</v>
      </c>
      <c r="C77" s="164">
        <f t="shared" ref="C77:G77" si="12">C43+C9</f>
        <v>47135835.789999999</v>
      </c>
      <c r="D77" s="164">
        <f t="shared" si="12"/>
        <v>602454008.06999993</v>
      </c>
      <c r="E77" s="164">
        <f t="shared" si="12"/>
        <v>133723088.29000011</v>
      </c>
      <c r="F77" s="164">
        <f t="shared" si="12"/>
        <v>131864676.42000011</v>
      </c>
      <c r="G77" s="164">
        <f t="shared" si="12"/>
        <v>468730919.77999991</v>
      </c>
    </row>
    <row r="78" spans="1:7" x14ac:dyDescent="0.25">
      <c r="A78" s="52"/>
      <c r="B78" s="76"/>
      <c r="C78" s="76"/>
      <c r="D78" s="76"/>
      <c r="E78" s="76"/>
      <c r="F78" s="76"/>
      <c r="G78" s="76"/>
    </row>
  </sheetData>
  <mergeCells count="4">
    <mergeCell ref="A7:A8"/>
    <mergeCell ref="B7:F7"/>
    <mergeCell ref="G7:G8"/>
    <mergeCell ref="A1:G1"/>
  </mergeCells>
  <dataValidations count="1">
    <dataValidation type="decimal" allowBlank="1" showInputMessage="1" showErrorMessage="1" sqref="C28:G36 B61:G61 B9:B10 B37:G37 B19:G19 B53:G53 C62:G70 B43:B44 B71:G71 B76:G77 C9:G18 C20:G26 C38:G41 C43:G52 C54:G60 B27:G27 C72:G75" xr:uid="{00000000-0002-0000-0700-000000000000}">
      <formula1>-1.79769313486231E+100</formula1>
      <formula2>1.79769313486231E+100</formula2>
    </dataValidation>
  </dataValidations>
  <pageMargins left="0.70866141732283472" right="0.70866141732283472" top="0.74803149606299213" bottom="0.74803149606299213" header="0.31496062992125984" footer="0.31496062992125984"/>
  <pageSetup paperSize="9" scale="39" fitToHeight="0" orientation="landscape" horizontalDpi="1200" verticalDpi="1200" r:id="rId1"/>
  <ignoredErrors>
    <ignoredError sqref="B9:G10 B19:G19 B27:F27 B37:G37 B42:G44 B53:G53 B61:G61 B71:G71 B76:G7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outlinePr summaryBelow="0"/>
    <pageSetUpPr fitToPage="1"/>
  </sheetPr>
  <dimension ref="A1:M34"/>
  <sheetViews>
    <sheetView showGridLines="0" zoomScale="64" zoomScaleNormal="70" workbookViewId="0">
      <selection sqref="A1:G34"/>
    </sheetView>
  </sheetViews>
  <sheetFormatPr baseColWidth="10" defaultColWidth="11" defaultRowHeight="15" x14ac:dyDescent="0.25"/>
  <cols>
    <col min="1" max="1" width="68.85546875" bestFit="1" customWidth="1"/>
    <col min="2" max="2" width="21.85546875" bestFit="1" customWidth="1"/>
    <col min="3" max="3" width="19.85546875" customWidth="1"/>
    <col min="4" max="4" width="21.85546875" bestFit="1" customWidth="1"/>
    <col min="5" max="6" width="22.28515625" bestFit="1" customWidth="1"/>
    <col min="7" max="7" width="21.85546875" bestFit="1" customWidth="1"/>
    <col min="8" max="9" width="12.7109375" bestFit="1" customWidth="1"/>
    <col min="10" max="10" width="13.7109375" bestFit="1" customWidth="1"/>
    <col min="11" max="13" width="12.7109375" bestFit="1" customWidth="1"/>
  </cols>
  <sheetData>
    <row r="1" spans="1:13" ht="40.9" customHeight="1" x14ac:dyDescent="0.25">
      <c r="A1" s="209" t="s">
        <v>406</v>
      </c>
      <c r="B1" s="202"/>
      <c r="C1" s="202"/>
      <c r="D1" s="202"/>
      <c r="E1" s="202"/>
      <c r="F1" s="202"/>
      <c r="G1" s="203"/>
    </row>
    <row r="2" spans="1:13" x14ac:dyDescent="0.25">
      <c r="A2" s="105" t="str">
        <f>'Formato 1'!A2</f>
        <v>MUNICIPIO DE ACAMBARO, GTO.</v>
      </c>
      <c r="B2" s="106"/>
      <c r="C2" s="106"/>
      <c r="D2" s="106"/>
      <c r="E2" s="106"/>
      <c r="F2" s="106"/>
      <c r="G2" s="107"/>
    </row>
    <row r="3" spans="1:13" x14ac:dyDescent="0.25">
      <c r="A3" s="108" t="s">
        <v>283</v>
      </c>
      <c r="B3" s="109"/>
      <c r="C3" s="109"/>
      <c r="D3" s="109"/>
      <c r="E3" s="109"/>
      <c r="F3" s="109"/>
      <c r="G3" s="110"/>
    </row>
    <row r="4" spans="1:13" x14ac:dyDescent="0.25">
      <c r="A4" s="108" t="s">
        <v>407</v>
      </c>
      <c r="B4" s="109"/>
      <c r="C4" s="109"/>
      <c r="D4" s="109"/>
      <c r="E4" s="109"/>
      <c r="F4" s="109"/>
      <c r="G4" s="110"/>
    </row>
    <row r="5" spans="1:13" x14ac:dyDescent="0.25">
      <c r="A5" s="108" t="str">
        <f>'Formato 3'!A4</f>
        <v>DEL 1 DE ENERO DEL 2024 AL 31 DE MARZO DEL 2024</v>
      </c>
      <c r="B5" s="109"/>
      <c r="C5" s="109"/>
      <c r="D5" s="109"/>
      <c r="E5" s="109"/>
      <c r="F5" s="109"/>
      <c r="G5" s="110"/>
    </row>
    <row r="6" spans="1:13" ht="41.45" customHeight="1" x14ac:dyDescent="0.25">
      <c r="A6" s="111" t="s">
        <v>2</v>
      </c>
      <c r="B6" s="112"/>
      <c r="C6" s="112"/>
      <c r="D6" s="112"/>
      <c r="E6" s="112"/>
      <c r="F6" s="112"/>
      <c r="G6" s="113"/>
    </row>
    <row r="7" spans="1:13" x14ac:dyDescent="0.25">
      <c r="A7" s="204" t="s">
        <v>408</v>
      </c>
      <c r="B7" s="207" t="s">
        <v>285</v>
      </c>
      <c r="C7" s="207"/>
      <c r="D7" s="207"/>
      <c r="E7" s="207"/>
      <c r="F7" s="207"/>
      <c r="G7" s="207" t="s">
        <v>286</v>
      </c>
    </row>
    <row r="8" spans="1:13" ht="30" x14ac:dyDescent="0.25">
      <c r="A8" s="205"/>
      <c r="B8" s="7" t="s">
        <v>287</v>
      </c>
      <c r="C8" s="32" t="s">
        <v>375</v>
      </c>
      <c r="D8" s="32" t="s">
        <v>218</v>
      </c>
      <c r="E8" s="32" t="s">
        <v>175</v>
      </c>
      <c r="F8" s="32" t="s">
        <v>192</v>
      </c>
      <c r="G8" s="217"/>
    </row>
    <row r="9" spans="1:13" ht="15.75" customHeight="1" x14ac:dyDescent="0.25">
      <c r="A9" s="161" t="s">
        <v>409</v>
      </c>
      <c r="B9" s="173">
        <f>SUM(B10,B11,B12,B15,B16,B19)</f>
        <v>174636188.84</v>
      </c>
      <c r="C9" s="173">
        <f t="shared" ref="C9:G9" si="0">SUM(C10,C11,C12,C15,C16,C19)</f>
        <v>10009851.630000001</v>
      </c>
      <c r="D9" s="173">
        <f t="shared" si="0"/>
        <v>184646040.47</v>
      </c>
      <c r="E9" s="173">
        <f t="shared" si="0"/>
        <v>38641195.710000016</v>
      </c>
      <c r="F9" s="173">
        <f t="shared" si="0"/>
        <v>37458682.440000013</v>
      </c>
      <c r="G9" s="173">
        <f t="shared" si="0"/>
        <v>146004844.75999999</v>
      </c>
    </row>
    <row r="10" spans="1:13" x14ac:dyDescent="0.25">
      <c r="A10" s="78" t="s">
        <v>521</v>
      </c>
      <c r="B10" s="152">
        <f>183303155.77-B21</f>
        <v>174636188.84</v>
      </c>
      <c r="C10" s="152">
        <v>10009851.630000001</v>
      </c>
      <c r="D10" s="152">
        <f>B10+C10</f>
        <v>184646040.47</v>
      </c>
      <c r="E10" s="152">
        <v>38641195.710000016</v>
      </c>
      <c r="F10" s="152">
        <v>37458682.440000013</v>
      </c>
      <c r="G10" s="174">
        <f>D10-E10</f>
        <v>146004844.75999999</v>
      </c>
      <c r="H10" s="150"/>
      <c r="I10" s="150"/>
      <c r="J10" s="150"/>
      <c r="K10" s="150"/>
      <c r="L10" s="150"/>
      <c r="M10" s="150"/>
    </row>
    <row r="11" spans="1:13" ht="15.75" customHeight="1" x14ac:dyDescent="0.25">
      <c r="A11" s="78" t="s">
        <v>410</v>
      </c>
      <c r="B11" s="174">
        <v>0</v>
      </c>
      <c r="C11" s="174">
        <v>0</v>
      </c>
      <c r="D11" s="174">
        <v>0</v>
      </c>
      <c r="E11" s="174">
        <v>0</v>
      </c>
      <c r="F11" s="174">
        <v>0</v>
      </c>
      <c r="G11" s="175">
        <f t="shared" ref="G11:G19" si="1">D11-E11</f>
        <v>0</v>
      </c>
    </row>
    <row r="12" spans="1:13" x14ac:dyDescent="0.25">
      <c r="A12" s="78" t="s">
        <v>411</v>
      </c>
      <c r="B12" s="174">
        <f>B13+B14</f>
        <v>0</v>
      </c>
      <c r="C12" s="174">
        <f t="shared" ref="C12:G12" si="2">C13+C14</f>
        <v>0</v>
      </c>
      <c r="D12" s="174">
        <f t="shared" si="2"/>
        <v>0</v>
      </c>
      <c r="E12" s="174">
        <f t="shared" si="2"/>
        <v>0</v>
      </c>
      <c r="F12" s="174">
        <f t="shared" si="2"/>
        <v>0</v>
      </c>
      <c r="G12" s="174">
        <f t="shared" si="2"/>
        <v>0</v>
      </c>
    </row>
    <row r="13" spans="1:13" x14ac:dyDescent="0.25">
      <c r="A13" s="79" t="s">
        <v>412</v>
      </c>
      <c r="B13" s="174">
        <v>0</v>
      </c>
      <c r="C13" s="174">
        <v>0</v>
      </c>
      <c r="D13" s="174">
        <v>0</v>
      </c>
      <c r="E13" s="174">
        <v>0</v>
      </c>
      <c r="F13" s="174">
        <v>0</v>
      </c>
      <c r="G13" s="175">
        <f t="shared" si="1"/>
        <v>0</v>
      </c>
    </row>
    <row r="14" spans="1:13" x14ac:dyDescent="0.25">
      <c r="A14" s="79" t="s">
        <v>413</v>
      </c>
      <c r="B14" s="174">
        <v>0</v>
      </c>
      <c r="C14" s="174">
        <v>0</v>
      </c>
      <c r="D14" s="174">
        <v>0</v>
      </c>
      <c r="E14" s="174">
        <v>0</v>
      </c>
      <c r="F14" s="174">
        <v>0</v>
      </c>
      <c r="G14" s="175">
        <f t="shared" si="1"/>
        <v>0</v>
      </c>
    </row>
    <row r="15" spans="1:13" x14ac:dyDescent="0.25">
      <c r="A15" s="78" t="s">
        <v>414</v>
      </c>
      <c r="B15" s="174">
        <v>0</v>
      </c>
      <c r="C15" s="174">
        <v>0</v>
      </c>
      <c r="D15" s="174">
        <v>0</v>
      </c>
      <c r="E15" s="174">
        <v>0</v>
      </c>
      <c r="F15" s="174">
        <v>0</v>
      </c>
      <c r="G15" s="175">
        <f t="shared" si="1"/>
        <v>0</v>
      </c>
    </row>
    <row r="16" spans="1:13" ht="30" x14ac:dyDescent="0.25">
      <c r="A16" s="168" t="s">
        <v>415</v>
      </c>
      <c r="B16" s="174">
        <f>B17+B18</f>
        <v>0</v>
      </c>
      <c r="C16" s="174">
        <f t="shared" ref="C16:G16" si="3">C17+C18</f>
        <v>0</v>
      </c>
      <c r="D16" s="174">
        <f t="shared" si="3"/>
        <v>0</v>
      </c>
      <c r="E16" s="174">
        <f t="shared" si="3"/>
        <v>0</v>
      </c>
      <c r="F16" s="174">
        <f t="shared" si="3"/>
        <v>0</v>
      </c>
      <c r="G16" s="174">
        <f t="shared" si="3"/>
        <v>0</v>
      </c>
    </row>
    <row r="17" spans="1:7" x14ac:dyDescent="0.25">
      <c r="A17" s="79" t="s">
        <v>416</v>
      </c>
      <c r="B17" s="174">
        <v>0</v>
      </c>
      <c r="C17" s="174">
        <v>0</v>
      </c>
      <c r="D17" s="174">
        <v>0</v>
      </c>
      <c r="E17" s="174">
        <v>0</v>
      </c>
      <c r="F17" s="174">
        <v>0</v>
      </c>
      <c r="G17" s="175">
        <f t="shared" si="1"/>
        <v>0</v>
      </c>
    </row>
    <row r="18" spans="1:7" x14ac:dyDescent="0.25">
      <c r="A18" s="79" t="s">
        <v>417</v>
      </c>
      <c r="B18" s="174">
        <v>0</v>
      </c>
      <c r="C18" s="174">
        <v>0</v>
      </c>
      <c r="D18" s="174">
        <v>0</v>
      </c>
      <c r="E18" s="174">
        <v>0</v>
      </c>
      <c r="F18" s="174">
        <v>0</v>
      </c>
      <c r="G18" s="175">
        <f t="shared" si="1"/>
        <v>0</v>
      </c>
    </row>
    <row r="19" spans="1:7" x14ac:dyDescent="0.25">
      <c r="A19" s="78" t="s">
        <v>418</v>
      </c>
      <c r="B19" s="174">
        <v>0</v>
      </c>
      <c r="C19" s="174">
        <v>0</v>
      </c>
      <c r="D19" s="174">
        <v>0</v>
      </c>
      <c r="E19" s="174">
        <v>0</v>
      </c>
      <c r="F19" s="174">
        <v>0</v>
      </c>
      <c r="G19" s="175">
        <f t="shared" si="1"/>
        <v>0</v>
      </c>
    </row>
    <row r="20" spans="1:7" x14ac:dyDescent="0.25">
      <c r="A20" s="171"/>
      <c r="B20" s="176"/>
      <c r="C20" s="176"/>
      <c r="D20" s="176"/>
      <c r="E20" s="176"/>
      <c r="F20" s="176"/>
      <c r="G20" s="176"/>
    </row>
    <row r="21" spans="1:7" x14ac:dyDescent="0.25">
      <c r="A21" s="28" t="s">
        <v>522</v>
      </c>
      <c r="B21" s="177">
        <f>SUM(B22,B23,B24,B27,B28,B31)</f>
        <v>8666966.9299999997</v>
      </c>
      <c r="C21" s="173">
        <f>SUM(C22,C23,C24,C27,C28,C31)</f>
        <v>2013439.06</v>
      </c>
      <c r="D21" s="177">
        <f t="shared" ref="D21:F21" si="4">SUM(D22,D23,D24,D27,D28,D31)</f>
        <v>10680405.99</v>
      </c>
      <c r="E21" s="177">
        <f t="shared" si="4"/>
        <v>2117592.77</v>
      </c>
      <c r="F21" s="177">
        <f t="shared" si="4"/>
        <v>2117592.77</v>
      </c>
      <c r="G21" s="177">
        <f>SUM(G22,G23,G24,G27,G28,G31)</f>
        <v>8562813.2200000007</v>
      </c>
    </row>
    <row r="22" spans="1:7" x14ac:dyDescent="0.25">
      <c r="A22" s="78" t="s">
        <v>521</v>
      </c>
      <c r="B22" s="152">
        <v>0</v>
      </c>
      <c r="C22" s="152">
        <v>1749685.16</v>
      </c>
      <c r="D22" s="152">
        <v>1749685.16</v>
      </c>
      <c r="E22" s="152">
        <v>458006.27</v>
      </c>
      <c r="F22" s="152">
        <v>458006.27</v>
      </c>
      <c r="G22" s="175">
        <f t="shared" ref="G22:G31" si="5">D22-E22</f>
        <v>1291678.8899999999</v>
      </c>
    </row>
    <row r="23" spans="1:7" x14ac:dyDescent="0.25">
      <c r="A23" s="78" t="s">
        <v>410</v>
      </c>
      <c r="B23" s="174">
        <v>0</v>
      </c>
      <c r="C23" s="174">
        <v>0</v>
      </c>
      <c r="D23" s="174">
        <v>0</v>
      </c>
      <c r="E23" s="174">
        <v>0</v>
      </c>
      <c r="F23" s="174">
        <v>0</v>
      </c>
      <c r="G23" s="175">
        <f t="shared" si="5"/>
        <v>0</v>
      </c>
    </row>
    <row r="24" spans="1:7" x14ac:dyDescent="0.25">
      <c r="A24" s="78" t="s">
        <v>411</v>
      </c>
      <c r="B24" s="174">
        <f t="shared" ref="B24:G24" si="6">B25+B26</f>
        <v>0</v>
      </c>
      <c r="C24" s="174">
        <f t="shared" si="6"/>
        <v>0</v>
      </c>
      <c r="D24" s="174">
        <f t="shared" si="6"/>
        <v>0</v>
      </c>
      <c r="E24" s="174">
        <f t="shared" si="6"/>
        <v>0</v>
      </c>
      <c r="F24" s="174">
        <f t="shared" si="6"/>
        <v>0</v>
      </c>
      <c r="G24" s="175">
        <f t="shared" si="6"/>
        <v>0</v>
      </c>
    </row>
    <row r="25" spans="1:7" x14ac:dyDescent="0.25">
      <c r="A25" s="79" t="s">
        <v>412</v>
      </c>
      <c r="B25" s="174">
        <v>0</v>
      </c>
      <c r="C25" s="174">
        <v>0</v>
      </c>
      <c r="D25" s="174">
        <v>0</v>
      </c>
      <c r="E25" s="174">
        <v>0</v>
      </c>
      <c r="F25" s="174">
        <v>0</v>
      </c>
      <c r="G25" s="175">
        <f t="shared" si="5"/>
        <v>0</v>
      </c>
    </row>
    <row r="26" spans="1:7" x14ac:dyDescent="0.25">
      <c r="A26" s="79" t="s">
        <v>413</v>
      </c>
      <c r="B26" s="174">
        <v>0</v>
      </c>
      <c r="C26" s="174">
        <v>0</v>
      </c>
      <c r="D26" s="174">
        <v>0</v>
      </c>
      <c r="E26" s="174">
        <v>0</v>
      </c>
      <c r="F26" s="174">
        <v>0</v>
      </c>
      <c r="G26" s="175">
        <f t="shared" si="5"/>
        <v>0</v>
      </c>
    </row>
    <row r="27" spans="1:7" x14ac:dyDescent="0.25">
      <c r="A27" s="78" t="s">
        <v>414</v>
      </c>
      <c r="B27" s="174">
        <v>8666966.9299999997</v>
      </c>
      <c r="C27" s="174">
        <v>263753.90000000002</v>
      </c>
      <c r="D27" s="174">
        <f>B27+C27</f>
        <v>8930720.8300000001</v>
      </c>
      <c r="E27" s="174">
        <v>1659586.5</v>
      </c>
      <c r="F27" s="174">
        <v>1659586.5</v>
      </c>
      <c r="G27" s="174">
        <f>D27-E27</f>
        <v>7271134.3300000001</v>
      </c>
    </row>
    <row r="28" spans="1:7" ht="30" x14ac:dyDescent="0.25">
      <c r="A28" s="168" t="s">
        <v>415</v>
      </c>
      <c r="B28" s="174">
        <f t="shared" ref="B28:G28" si="7">B29+B30</f>
        <v>0</v>
      </c>
      <c r="C28" s="174">
        <f t="shared" si="7"/>
        <v>0</v>
      </c>
      <c r="D28" s="174">
        <f t="shared" si="7"/>
        <v>0</v>
      </c>
      <c r="E28" s="174">
        <f t="shared" si="7"/>
        <v>0</v>
      </c>
      <c r="F28" s="174">
        <f t="shared" si="7"/>
        <v>0</v>
      </c>
      <c r="G28" s="175">
        <f t="shared" si="7"/>
        <v>0</v>
      </c>
    </row>
    <row r="29" spans="1:7" x14ac:dyDescent="0.25">
      <c r="A29" s="79" t="s">
        <v>416</v>
      </c>
      <c r="B29" s="174">
        <v>0</v>
      </c>
      <c r="C29" s="174">
        <v>0</v>
      </c>
      <c r="D29" s="174">
        <v>0</v>
      </c>
      <c r="E29" s="174">
        <v>0</v>
      </c>
      <c r="F29" s="174">
        <v>0</v>
      </c>
      <c r="G29" s="175">
        <f t="shared" si="5"/>
        <v>0</v>
      </c>
    </row>
    <row r="30" spans="1:7" x14ac:dyDescent="0.25">
      <c r="A30" s="79" t="s">
        <v>417</v>
      </c>
      <c r="B30" s="174">
        <v>0</v>
      </c>
      <c r="C30" s="174">
        <v>0</v>
      </c>
      <c r="D30" s="174">
        <v>0</v>
      </c>
      <c r="E30" s="174">
        <v>0</v>
      </c>
      <c r="F30" s="174">
        <v>0</v>
      </c>
      <c r="G30" s="175">
        <f t="shared" si="5"/>
        <v>0</v>
      </c>
    </row>
    <row r="31" spans="1:7" x14ac:dyDescent="0.25">
      <c r="A31" s="78" t="s">
        <v>418</v>
      </c>
      <c r="B31" s="174">
        <v>0</v>
      </c>
      <c r="C31" s="174">
        <v>0</v>
      </c>
      <c r="D31" s="174">
        <v>0</v>
      </c>
      <c r="E31" s="174">
        <v>0</v>
      </c>
      <c r="F31" s="174">
        <v>0</v>
      </c>
      <c r="G31" s="175">
        <f t="shared" si="5"/>
        <v>0</v>
      </c>
    </row>
    <row r="32" spans="1:7" x14ac:dyDescent="0.25">
      <c r="A32" s="171"/>
      <c r="B32" s="176"/>
      <c r="C32" s="176"/>
      <c r="D32" s="176"/>
      <c r="E32" s="176"/>
      <c r="F32" s="176"/>
      <c r="G32" s="176"/>
    </row>
    <row r="33" spans="1:7" ht="14.45" customHeight="1" x14ac:dyDescent="0.25">
      <c r="A33" s="162" t="s">
        <v>523</v>
      </c>
      <c r="B33" s="178">
        <f>B21+B9</f>
        <v>183303155.77000001</v>
      </c>
      <c r="C33" s="178">
        <f t="shared" ref="C33:G33" si="8">C21+C9</f>
        <v>12023290.690000001</v>
      </c>
      <c r="D33" s="178">
        <f t="shared" si="8"/>
        <v>195326446.46000001</v>
      </c>
      <c r="E33" s="178">
        <f t="shared" si="8"/>
        <v>40758788.480000019</v>
      </c>
      <c r="F33" s="178">
        <f t="shared" si="8"/>
        <v>39576275.210000016</v>
      </c>
      <c r="G33" s="178">
        <f t="shared" si="8"/>
        <v>154567657.97999999</v>
      </c>
    </row>
    <row r="34" spans="1:7" ht="14.45" customHeight="1" x14ac:dyDescent="0.25">
      <c r="A34" s="52"/>
      <c r="B34" s="73"/>
      <c r="C34" s="73"/>
      <c r="D34" s="73"/>
      <c r="E34" s="73"/>
      <c r="F34" s="73"/>
      <c r="G34" s="73"/>
    </row>
  </sheetData>
  <mergeCells count="4">
    <mergeCell ref="A7:A8"/>
    <mergeCell ref="B7:F7"/>
    <mergeCell ref="G7:G8"/>
    <mergeCell ref="A1:G1"/>
  </mergeCells>
  <dataValidations count="1">
    <dataValidation type="decimal" allowBlank="1" showInputMessage="1" showErrorMessage="1" sqref="B9:F9 B23:F33 G9:G33 B11:F21" xr:uid="{00000000-0002-0000-0800-000000000000}">
      <formula1>-1.79769313486231E+100</formula1>
      <formula2>1.79769313486231E+100</formula2>
    </dataValidation>
  </dataValidations>
  <pageMargins left="0.70866141732283472" right="0.70866141732283472" top="0.74803149606299213" bottom="0.74803149606299213" header="0.31496062992125984" footer="0.31496062992125984"/>
  <pageSetup paperSize="9" scale="65" fitToHeight="0" orientation="landscape" horizontalDpi="1200" verticalDpi="1200" r:id="rId1"/>
  <ignoredErrors>
    <ignoredError sqref="B9:G9 B34:G34 B12:F12 G11 B16:F16 B20:F20 B24:F24 B28:F28 B32:F33 B21 D21:F21" unlockedFormula="1"/>
    <ignoredError sqref="G12:G26 G28:G33"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1C0158-1FAA-45FF-9B01-F6965AAD834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C6511D8-68EC-4783-A662-BB58D6BD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15AA22-CFEB-45AB-B03A-55C9B8F519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Formato 1</vt:lpstr>
      <vt:lpstr>Formato 2</vt:lpstr>
      <vt:lpstr>Formato 3</vt:lpstr>
      <vt:lpstr>Formato 4</vt:lpstr>
      <vt:lpstr>Formato 5</vt:lpstr>
      <vt:lpstr>Formato 6 a)</vt:lpstr>
      <vt:lpstr>Formato 6 b)</vt:lpstr>
      <vt:lpstr>Formato 6 c)</vt:lpstr>
      <vt:lpstr>Formato 6 d)</vt:lpstr>
      <vt:lpstr>Formato 7 a)</vt:lpstr>
      <vt:lpstr>Formato 7 b)</vt:lpstr>
      <vt:lpstr>Formato 7 c)</vt:lpstr>
      <vt:lpstr>Formato 7 d)</vt:lpstr>
      <vt:lpstr>Formato 8</vt:lpstr>
    </vt:vector>
  </TitlesOfParts>
  <Company>Auditoria Superior del Estado de Guanajuato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Corona Barrientos</dc:creator>
  <cp:lastModifiedBy>Tes-memo</cp:lastModifiedBy>
  <cp:lastPrinted>2024-04-29T22:12:01Z</cp:lastPrinted>
  <dcterms:created xsi:type="dcterms:W3CDTF">2023-03-16T22:14:51Z</dcterms:created>
  <dcterms:modified xsi:type="dcterms:W3CDTF">2024-04-30T14:05:10Z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