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83776684-DA52-41A9-802B-3319B0765F2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G25" i="9"/>
  <c r="D25" i="9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F9" i="9" s="1"/>
  <c r="E10" i="9"/>
  <c r="E9" i="9" s="1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D29" i="8" l="1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D33" i="10" s="1"/>
  <c r="C9" i="10"/>
  <c r="C33" i="10" s="1"/>
  <c r="E33" i="10"/>
  <c r="D123" i="7"/>
  <c r="D9" i="10"/>
  <c r="D62" i="7"/>
  <c r="G12" i="10"/>
  <c r="G9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G33" i="10" l="1"/>
  <c r="D9" i="9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D59" i="5" s="1"/>
  <c r="F59" i="5"/>
  <c r="E59" i="5"/>
  <c r="C59" i="5"/>
  <c r="B59" i="5"/>
  <c r="G58" i="5"/>
  <c r="D58" i="5"/>
  <c r="D54" i="5" s="1"/>
  <c r="G57" i="5"/>
  <c r="D57" i="5"/>
  <c r="G56" i="5"/>
  <c r="D56" i="5"/>
  <c r="G55" i="5"/>
  <c r="D55" i="5"/>
  <c r="F54" i="5"/>
  <c r="E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75" i="5" l="1"/>
  <c r="G75" i="5"/>
  <c r="G16" i="5"/>
  <c r="D35" i="5"/>
  <c r="B65" i="5"/>
  <c r="C65" i="5"/>
  <c r="E65" i="5"/>
  <c r="B41" i="5"/>
  <c r="B70" i="5" s="1"/>
  <c r="F65" i="5"/>
  <c r="G65" i="5" s="1"/>
  <c r="D16" i="5"/>
  <c r="G59" i="5"/>
  <c r="D45" i="5"/>
  <c r="D65" i="5" s="1"/>
  <c r="D28" i="5"/>
  <c r="G35" i="5"/>
  <c r="G54" i="5"/>
  <c r="C41" i="5"/>
  <c r="E41" i="5"/>
  <c r="G28" i="5"/>
  <c r="F41" i="5"/>
  <c r="G45" i="5"/>
  <c r="C70" i="5" l="1"/>
  <c r="G41" i="5"/>
  <c r="D41" i="5"/>
  <c r="D70" i="5" s="1"/>
  <c r="E70" i="5"/>
  <c r="G42" i="5"/>
  <c r="F70" i="5"/>
  <c r="G70" i="5"/>
  <c r="D64" i="4" l="1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D44" i="4" s="1"/>
  <c r="D11" i="4" s="1"/>
  <c r="D8" i="4" s="1"/>
  <c r="D21" i="4" s="1"/>
  <c r="D23" i="4" s="1"/>
  <c r="D25" i="4" s="1"/>
  <c r="D33" i="4" s="1"/>
  <c r="C37" i="4"/>
  <c r="B37" i="4"/>
  <c r="D29" i="4"/>
  <c r="C29" i="4"/>
  <c r="B29" i="4"/>
  <c r="D17" i="4"/>
  <c r="C17" i="4"/>
  <c r="D13" i="4"/>
  <c r="C13" i="4"/>
  <c r="B13" i="4"/>
  <c r="C44" i="4" l="1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C8" i="1"/>
  <c r="C20" i="1" s="1"/>
  <c r="D8" i="1"/>
  <c r="D20" i="1" s="1"/>
  <c r="F22" i="1"/>
  <c r="E8" i="1"/>
  <c r="E20" i="1" s="1"/>
  <c r="F8" i="1"/>
  <c r="F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<sst xmlns="http://schemas.openxmlformats.org/spreadsheetml/2006/main" count="905" uniqueCount="676">
  <si>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</si>
  <si>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</si>
  <si>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</si>
  <si>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</si>
  <si>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</si>
  <si>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</si>
  <si>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</si>
  <si>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</si>
  <si>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</si>
  <si>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</si>
  <si>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</si>
  <si>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</si>
  <si>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</si>
  <si>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</si>
  <si>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</si>
  <si>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</si>
  <si>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</si>
  <si>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</si>
  <si>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</si>
  <si>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</si>
  <si>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</si>
  <si>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</si>
  <si>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</si>
  <si>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</si>
  <si>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</si>
  <si>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</si>
  <si>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</si>
  <si>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</si>
  <si>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</si>
  <si>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</si>
  <si>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</si>
  <si>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</si>
  <si>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</si>
  <si>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</si>
  <si>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</si>
  <si>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</si>
  <si>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</si>
  <si>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</si>
  <si>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</si>
  <si>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</si>
  <si>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</si>
  <si>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</si>
  <si>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</si>
  <si>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</si>
  <si>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</si>
  <si>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</si>
  <si>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</si>
  <si>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</si>
  <si>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</si>
  <si>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</si>
  <si>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</si>
  <si>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</si>
  <si>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</si>
  <si>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</si>
  <si>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</si>
  <si>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</si>
  <si>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</si>
  <si>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</si>
  <si>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</si>
  <si>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</si>
  <si>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</si>
  <si>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</si>
  <si>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</si>
  <si>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</si>
  <si>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</si>
  <si>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</si>
  <si>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</si>
  <si>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</si>
  <si>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</si>
  <si>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</si>
  <si>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</si>
  <si>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</si>
  <si>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</si>
  <si>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</si>
  <si>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</si>
  <si>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</si>
  <si>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</si>
  <si>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</si>
  <si>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</si>
  <si>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</si>
  <si>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</si>
  <si>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</si>
  <si>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</si>
  <si>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</si>
  <si>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</si>
  <si>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</si>
  <si>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</si>
  <si>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</si>
  <si>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</si>
  <si>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</si>
  <si>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</si>
  <si>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</si>
  <si>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</si>
  <si>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</si>
  <si>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</si>
  <si>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</si>
  <si>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</si>
  <si>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</si>
  <si>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</si>
  <si>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</si>
  <si>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</si>
  <si>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</si>
  <si>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</si>
  <si>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</si>
  <si>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</si>
  <si>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</si>
  <si>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</si>
  <si>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</si>
  <si>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</si>
  <si>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</si>
  <si>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</si>
  <si>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</si>
  <si>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</si>
  <si>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</si>
  <si>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</si>
  <si>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</si>
  <si>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</si>
  <si>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</si>
  <si>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</si>
  <si>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</si>
  <si>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</si>
  <si>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</si>
  <si>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</si>
  <si>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</si>
  <si>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</si>
  <si>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</si>
  <si>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</si>
  <si>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</si>
  <si>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</si>
  <si>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</si>
  <si>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</si>
  <si>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</si>
  <si>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</si>
  <si>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</si>
  <si>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</si>
  <si>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</si>
  <si>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</si>
  <si>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</si>
  <si>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</si>
  <si>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</si>
  <si>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</si>
  <si>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</si>
  <si>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</si>
  <si>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</si>
  <si>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</si>
  <si>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</si>
  <si>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</si>
  <si>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</si>
  <si>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</si>
  <si>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</si>
  <si>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</si>
  <si>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</si>
  <si>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</si>
  <si>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</si>
  <si>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</si>
  <si>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</si>
  <si>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</si>
  <si>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</si>
  <si>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</si>
  <si>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</si>
  <si>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</si>
  <si>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</si>
  <si>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</si>
  <si>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</si>
  <si>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</si>
  <si>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</si>
  <si>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</si>
  <si>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</si>
  <si>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</si>
  <si>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</si>
  <si>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</si>
  <si>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</si>
  <si>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</si>
  <si>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</si>
  <si>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</si>
  <si>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</si>
  <si>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</si>
  <si>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</si>
  <si>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</si>
  <si>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</si>
  <si>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</si>
  <si>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</si>
  <si>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</si>
  <si>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</si>
  <si>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</si>
  <si>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</si>
  <si>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</si>
  <si>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</si>
  <si>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</si>
  <si>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</si>
  <si>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</si>
  <si>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</si>
  <si>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</si>
  <si>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</si>
  <si>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</si>
  <si>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</si>
  <si>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</si>
  <si>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</si>
  <si>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</si>
  <si>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</si>
  <si>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</si>
  <si>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</si>
  <si>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</si>
  <si>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</si>
  <si>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</si>
  <si>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</si>
  <si>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</si>
  <si>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</si>
  <si>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</si>
  <si>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</si>
  <si>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</si>
  <si>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</si>
  <si>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</si>
  <si>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</si>
  <si>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</si>
  <si>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</si>
  <si>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</si>
  <si>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</si>
  <si>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</si>
  <si>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</si>
  <si>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</si>
  <si>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</si>
  <si>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</si>
  <si>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</si>
  <si>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</si>
  <si>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</si>
  <si>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</si>
  <si>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</si>
  <si>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</si>
  <si>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</si>
  <si>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</si>
  <si>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</si>
  <si>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</si>
  <si>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</si>
  <si>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</si>
  <si>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</si>
  <si>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</si>
  <si>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</si>
  <si>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</si>
  <si>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</si>
  <si>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</si>
  <si>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</si>
  <si>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</si>
  <si>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</si>
  <si>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</si>
  <si>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</si>
  <si>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</si>
  <si>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</si>
  <si>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</si>
  <si>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</si>
  <si>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</si>
  <si>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</si>
  <si>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</si>
  <si>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</si>
  <si>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</si>
  <si>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</si>
  <si>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</si>
  <si>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</si>
  <si>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</si>
  <si>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</si>
  <si>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</si>
  <si>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</si>
  <si>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</si>
  <si>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</si>
  <si>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</si>
  <si>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</si>
  <si>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</si>
  <si>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</si>
  <si>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</si>
  <si>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</si>
  <si>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</si>
  <si>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</si>
  <si>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</si>
  <si>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</si>
  <si>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</si>
  <si>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</si>
  <si>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</si>
  <si>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</si>
  <si>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</si>
  <si>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</si>
  <si>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</si>
  <si>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</si>
  <si>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</si>
  <si>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</si>
  <si>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</si>
  <si>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</si>
  <si>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</si>
  <si>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</si>
  <si>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</si>
  <si>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</si>
  <si>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</si>
  <si>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</si>
  <si>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</si>
  <si>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</si>
  <si>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</si>
  <si>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</si>
  <si>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</si>
  <si>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</si>
  <si>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</si>
  <si>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</si>
  <si>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</si>
  <si>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</si>
  <si>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</si>
  <si>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</si>
  <si>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</si>
  <si>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</si>
  <si>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</si>
  <si>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</si>
  <si>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</si>
  <si>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</si>
  <si>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</si>
  <si>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</si>
  <si>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</si>
  <si>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</si>
  <si>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</si>
  <si>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</si>
  <si>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</si>
  <si>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</si>
  <si>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</si>
  <si>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</si>
  <si>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</si>
  <si>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</si>
  <si>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</si>
  <si>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</si>
  <si>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</si>
  <si>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</si>
  <si>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</si>
  <si>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</si>
  <si>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</si>
  <si>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</si>
  <si>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</si>
  <si>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</si>
  <si>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</si>
  <si>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</si>
  <si>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</si>
  <si>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</si>
  <si>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</si>
  <si>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</si>
  <si>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</si>
  <si>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</si>
  <si>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</si>
  <si>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</si>
  <si>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</si>
  <si>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</si>
  <si>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</si>
  <si>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</si>
  <si>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</si>
  <si>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</si>
  <si>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</si>
  <si>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</si>
  <si>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</si>
  <si>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</si>
  <si>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</si>
  <si>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</si>
  <si>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</si>
  <si>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</si>
  <si>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</si>
  <si>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</si>
  <si>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</si>
  <si>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</si>
  <si>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</si>
  <si>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</si>
  <si>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</si>
  <si>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</si>
  <si>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</si>
  <si>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</si>
  <si>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</si>
  <si>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</si>
  <si>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</si>
  <si>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</si>
  <si>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</si>
  <si>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</si>
  <si>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</si>
  <si>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</si>
  <si>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</si>
  <si>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</si>
  <si>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</si>
  <si>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</si>
  <si>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</si>
  <si>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</si>
  <si>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</si>
  <si>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</si>
  <si>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</si>
  <si>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</si>
  <si>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</si>
  <si>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</si>
  <si>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</si>
  <si>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</si>
  <si>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</si>
  <si>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</si>
  <si>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</si>
  <si>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</si>
  <si>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</si>
  <si>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</si>
  <si>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</si>
  <si>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</si>
  <si>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</si>
  <si>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</si>
  <si>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</si>
  <si>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</si>
  <si>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</si>
  <si>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</si>
  <si>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</si>
  <si>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</si>
  <si>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</si>
  <si>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</si>
  <si>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</si>
  <si>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</si>
  <si>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</si>
  <si>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</si>
  <si>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</si>
  <si>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</si>
  <si>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</si>
  <si>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</si>
  <si>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</si>
  <si>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</si>
  <si>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</si>
  <si>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</si>
  <si>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</si>
  <si>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</si>
  <si>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</si>
  <si>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</si>
  <si>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</si>
  <si>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</si>
  <si>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</si>
  <si>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</si>
  <si>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</si>
  <si>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</si>
  <si>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</si>
  <si>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</si>
  <si>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</si>
  <si>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</si>
  <si>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</si>
  <si>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</si>
  <si>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</si>
  <si>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</si>
  <si>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</si>
  <si>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</si>
  <si>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</si>
  <si>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</si>
  <si>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</si>
  <si>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</si>
  <si>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</si>
  <si>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</si>
  <si>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</si>
  <si>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</si>
  <si>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</si>
  <si>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</si>
  <si>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</si>
  <si>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</si>
  <si>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</si>
  <si>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</si>
  <si>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</si>
  <si>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</si>
  <si>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</si>
  <si>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</si>
  <si>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</si>
  <si>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</si>
  <si>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</si>
  <si>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</si>
  <si>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</si>
  <si>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</si>
  <si>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</si>
  <si>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</si>
  <si>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</si>
  <si>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</si>
  <si>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</si>
  <si>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</si>
  <si>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</si>
  <si>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</si>
  <si>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</si>
  <si>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</si>
  <si>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</si>
  <si>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</si>
  <si>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</si>
  <si>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</si>
  <si>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</si>
  <si>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</si>
  <si>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</si>
  <si>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</si>
  <si>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</si>
  <si>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</si>
  <si>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</si>
  <si>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</si>
  <si>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</si>
  <si>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</si>
  <si>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</si>
  <si>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</si>
  <si>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</si>
  <si>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</si>
  <si>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</si>
  <si>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</si>
  <si>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</si>
  <si>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</si>
  <si>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</si>
  <si>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</si>
  <si>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</si>
  <si>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</si>
  <si>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</si>
  <si>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</si>
  <si>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</si>
  <si>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</si>
  <si>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</si>
  <si>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</si>
  <si>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</si>
  <si>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</si>
  <si>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</si>
  <si>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</si>
  <si>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</si>
  <si>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</si>
  <si>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</si>
  <si>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</si>
  <si>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</si>
  <si>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</si>
  <si>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</si>
  <si>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</si>
  <si>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</si>
  <si>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</si>
  <si>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</si>
  <si>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</si>
  <si>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</si>
  <si>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</si>
  <si>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</si>
  <si>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</si>
  <si>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</si>
  <si>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</si>
  <si>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</si>
  <si>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</si>
  <si>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</si>
  <si>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</si>
  <si>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</si>
  <si>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</si>
  <si>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</si>
  <si>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</si>
  <si>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</si>
  <si>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</si>
  <si>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</si>
  <si>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</si>
  <si>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</si>
  <si>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</si>
  <si>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</si>
  <si>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</si>
  <si>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</si>
  <si>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</si>
  <si>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</si>
  <si>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</si>
  <si>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</si>
  <si>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</si>
  <si>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</si>
  <si>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</si>
  <si>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</si>
  <si>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</si>
  <si>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</si>
  <si>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</si>
  <si>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</si>
  <si>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</si>
  <si>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</si>
  <si>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</si>
  <si>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</si>
  <si>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</si>
  <si>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</si>
  <si>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</si>
  <si>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</si>
  <si>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</si>
  <si>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</si>
  <si>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</si>
  <si>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</si>
  <si>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</si>
  <si>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</si>
  <si>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</si>
  <si>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</si>
  <si>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</si>
  <si>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</si>
  <si>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</si>
  <si>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</si>
  <si>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</si>
  <si>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</si>
  <si>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</si>
  <si>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</si>
  <si>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</si>
  <si>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</si>
  <si>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</si>
  <si>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</si>
  <si>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</si>
  <si>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</si>
  <si>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</si>
  <si>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</si>
  <si>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</si>
  <si>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</si>
  <si>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</si>
  <si>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</si>
  <si>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</si>
  <si>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</si>
  <si>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</si>
  <si>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</si>
  <si>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</si>
  <si>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</si>
  <si>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</si>
  <si>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</si>
  <si>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</si>
  <si>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</si>
  <si>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</si>
  <si>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</si>
  <si>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</si>
  <si>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</si>
  <si>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</si>
  <si>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</si>
  <si>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</si>
  <si>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</si>
  <si>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</si>
  <si>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</si>
  <si>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</si>
  <si>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</si>
  <si>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</si>
  <si>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</si>
  <si>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</si>
  <si>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</si>
  <si>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</si>
  <si>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</si>
  <si>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</si>
  <si>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</si>
  <si>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</si>
  <si>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</si>
  <si>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</si>
  <si>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</si>
  <si>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</si>
  <si>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</si>
  <si>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</si>
  <si>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</si>
  <si>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</si>
  <si>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</si>
  <si>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</si>
  <si>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</si>
  <si>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</si>
  <si>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</si>
  <si>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</si>
  <si>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</si>
  <si>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</si>
  <si>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</si>
  <si>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</si>
  <si>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</si>
  <si>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</si>
  <si>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</si>
  <si>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</si>
  <si>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</si>
  <si>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</si>
  <si>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</si>
  <si>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</si>
  <si>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</si>
  <si>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</si>
  <si>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</si>
  <si>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</si>
  <si>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</si>
  <si>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</si>
  <si>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</si>
  <si>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</si>
  <si>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</si>
  <si>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</si>
  <si>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</si>
  <si>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</si>
  <si>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</si>
  <si>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Instituto Municipal de Cultura de Acámbaro, Guanajuato</t>
  </si>
  <si>
    <t>Al 31 de diciembre de 2025 y al 31 de marzo de 2026</t>
  </si>
  <si>
    <t>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</si>
  <si>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</si>
  <si>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</si>
  <si>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</si>
  <si>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</si>
  <si>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31120M02C010000 DIRECCION GENERAL</t>
  </si>
  <si>
    <t>Instituto Municipal de Cultura de Acámbaro, Guanajuato</t>
  </si>
  <si>
    <t>a. Resultado del Ejercicio (Ahorro/Desahorro)</t>
  </si>
  <si>
    <t>Amortizaciones del Periodo</t>
  </si>
  <si>
    <t>f. Estimación por Pérdida o Deterioro de Activos Circulantes (f=f1+f2)</t>
  </si>
  <si>
    <t>Revaluaciones, Reclasificaciones y Otros Ajustes</t>
  </si>
  <si>
    <t>Saldo Final del Periodo</t>
  </si>
  <si>
    <t>Pago de Intereses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</si>
</sst>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Fon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horizontal="left" vertical="center" indent="6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Font="1" applyBorder="1" applyAlignment="1" applyProtection="1">
      <alignment vertical="center"/>
      <protection locked="0"/>
    </xf>
    <xf numFmtId="3" fontId="0" fillId="0" borderId="16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topLeftCell="A31" zoomScaleNormal="100" workbookViewId="0">
      <selection activeCell="A52" sqref="A52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170" t="s">
        <v>417</v>
      </c>
      <c r="B1" s="170"/>
      <c r="C1" s="170"/>
      <c r="D1" s="170"/>
      <c r="E1" s="170"/>
      <c r="F1" s="170"/>
    </row>
    <row r="2" spans="1:6">
      <c r="A2" s="171" t="s">
        <v>661</v>
      </c>
      <c r="B2" s="172"/>
      <c r="C2" s="172"/>
      <c r="D2" s="172"/>
      <c r="E2" s="172"/>
      <c r="F2" s="173"/>
    </row>
    <row r="3" spans="1:6">
      <c r="A3" s="174" t="s">
        <v>418</v>
      </c>
      <c r="B3" s="175"/>
      <c r="C3" s="175"/>
      <c r="D3" s="175"/>
      <c r="E3" s="175"/>
      <c r="F3" s="176"/>
    </row>
    <row r="4" spans="1:6">
      <c r="A4" s="174" t="s">
        <v>662</v>
      </c>
      <c r="B4" s="175"/>
      <c r="C4" s="175"/>
      <c r="D4" s="175"/>
      <c r="E4" s="175"/>
      <c r="F4" s="176"/>
    </row>
    <row r="5" spans="1:6">
      <c r="A5" s="177" t="s">
        <v>2</v>
      </c>
      <c r="B5" s="178"/>
      <c r="C5" s="178"/>
      <c r="D5" s="178"/>
      <c r="E5" s="178"/>
      <c r="F5" s="179"/>
    </row>
    <row r="6" spans="1:6" ht="30">
      <c r="A6" s="61" t="s">
        <v>534</v>
      </c>
      <c r="B6" s="49">
        <v>2026</v>
      </c>
      <c r="C6" s="50" t="s">
        <v>663</v>
      </c>
      <c r="D6" s="62" t="s">
        <v>63</v>
      </c>
      <c r="E6" s="49">
        <v>2026</v>
      </c>
      <c r="F6" s="50" t="s">
        <v>663</v>
      </c>
    </row>
    <row r="7" spans="1:6">
      <c r="A7" s="74" t="s">
        <v>419</v>
      </c>
      <c r="B7" s="68"/>
      <c r="C7" s="68"/>
      <c r="D7" s="51" t="s">
        <v>420</v>
      </c>
      <c r="E7" s="68"/>
      <c r="F7" s="68"/>
    </row>
    <row r="8" spans="1:6">
      <c r="A8" s="74" t="s">
        <v>421</v>
      </c>
      <c r="B8" s="68"/>
      <c r="C8" s="68"/>
      <c r="D8" s="51" t="s">
        <v>422</v>
      </c>
      <c r="E8" s="68"/>
      <c r="F8" s="68"/>
    </row>
    <row r="9" spans="1:6">
      <c r="A9" s="75" t="s">
        <v>423</v>
      </c>
      <c r="B9" s="76">
        <f>SUM(B10:B16)</f>
        <v>3831676.21</v>
      </c>
      <c r="C9" s="76">
        <f>SUM(C10:C16)</f>
        <v>3532906.91</v>
      </c>
      <c r="D9" s="52" t="s">
        <v>424</v>
      </c>
      <c r="E9" s="76">
        <f>SUM(E10:E18)</f>
        <v>562056.55000000005</v>
      </c>
      <c r="F9" s="76">
        <f>SUM(F10:F18)</f>
        <v>587131.86</v>
      </c>
    </row>
    <row r="10" spans="1:6">
      <c r="A10" s="77" t="s">
        <v>425</v>
      </c>
      <c r="B10" s="158">
        <v>0</v>
      </c>
      <c r="C10" s="158">
        <v>0</v>
      </c>
      <c r="D10" s="53" t="s">
        <v>426</v>
      </c>
      <c r="E10" s="158">
        <v>0</v>
      </c>
      <c r="F10" s="158">
        <v>0</v>
      </c>
    </row>
    <row r="11" spans="1:6">
      <c r="A11" s="77" t="s">
        <v>427</v>
      </c>
      <c r="B11" s="158">
        <v>3831676.21</v>
      </c>
      <c r="C11" s="158">
        <v>3532906.91</v>
      </c>
      <c r="D11" s="53" t="s">
        <v>428</v>
      </c>
      <c r="E11" s="158">
        <v>24275.84</v>
      </c>
      <c r="F11" s="158">
        <v>24275.84</v>
      </c>
    </row>
    <row r="12" spans="1:6">
      <c r="A12" s="77" t="s">
        <v>429</v>
      </c>
      <c r="B12" s="158">
        <v>0</v>
      </c>
      <c r="C12" s="158">
        <v>0</v>
      </c>
      <c r="D12" s="53" t="s">
        <v>430</v>
      </c>
      <c r="E12" s="158">
        <v>0</v>
      </c>
      <c r="F12" s="158">
        <v>0</v>
      </c>
    </row>
    <row r="13" spans="1:6">
      <c r="A13" s="77" t="s">
        <v>431</v>
      </c>
      <c r="B13" s="158">
        <v>0</v>
      </c>
      <c r="C13" s="158">
        <v>0</v>
      </c>
      <c r="D13" s="53" t="s">
        <v>432</v>
      </c>
      <c r="E13" s="158">
        <v>0</v>
      </c>
      <c r="F13" s="158">
        <v>0</v>
      </c>
    </row>
    <row r="14" spans="1:6">
      <c r="A14" s="77" t="s">
        <v>433</v>
      </c>
      <c r="B14" s="158">
        <v>0</v>
      </c>
      <c r="C14" s="158">
        <v>0</v>
      </c>
      <c r="D14" s="53" t="s">
        <v>434</v>
      </c>
      <c r="E14" s="158">
        <v>0</v>
      </c>
      <c r="F14" s="158">
        <v>0</v>
      </c>
    </row>
    <row r="15" spans="1:6">
      <c r="A15" s="77" t="s">
        <v>435</v>
      </c>
      <c r="B15" s="158">
        <v>0</v>
      </c>
      <c r="C15" s="158">
        <v>0</v>
      </c>
      <c r="D15" s="53" t="s">
        <v>436</v>
      </c>
      <c r="E15" s="158">
        <v>0</v>
      </c>
      <c r="F15" s="158">
        <v>0</v>
      </c>
    </row>
    <row r="16" spans="1:6">
      <c r="A16" s="77" t="s">
        <v>437</v>
      </c>
      <c r="B16" s="158">
        <v>0</v>
      </c>
      <c r="C16" s="158">
        <v>0</v>
      </c>
      <c r="D16" s="53" t="s">
        <v>438</v>
      </c>
      <c r="E16" s="158">
        <v>471362.17</v>
      </c>
      <c r="F16" s="158">
        <v>496437.48</v>
      </c>
    </row>
    <row r="17" spans="1:6">
      <c r="A17" s="75" t="s">
        <v>439</v>
      </c>
      <c r="B17" s="76">
        <f>SUM(B18:B24)</f>
        <v>200902.91</v>
      </c>
      <c r="C17" s="76">
        <f>SUM(C18:C24)</f>
        <v>195902.91</v>
      </c>
      <c r="D17" s="53" t="s">
        <v>440</v>
      </c>
      <c r="E17" s="158">
        <v>0</v>
      </c>
      <c r="F17" s="158">
        <v>0</v>
      </c>
    </row>
    <row r="18" spans="1:6">
      <c r="A18" s="77" t="s">
        <v>441</v>
      </c>
      <c r="B18" s="158">
        <v>0</v>
      </c>
      <c r="C18" s="158">
        <v>0</v>
      </c>
      <c r="D18" s="53" t="s">
        <v>442</v>
      </c>
      <c r="E18" s="158">
        <v>66418.539999999994</v>
      </c>
      <c r="F18" s="158">
        <v>66418.539999999994</v>
      </c>
    </row>
    <row r="19" spans="1:6">
      <c r="A19" s="77" t="s">
        <v>443</v>
      </c>
      <c r="B19" s="158">
        <v>162720.01999999999</v>
      </c>
      <c r="C19" s="158">
        <v>162720.01999999999</v>
      </c>
      <c r="D19" s="52" t="s">
        <v>444</v>
      </c>
      <c r="E19" s="76">
        <f>SUM(E20:E22)</f>
        <v>0</v>
      </c>
      <c r="F19" s="76">
        <f>SUM(F20:F22)</f>
        <v>0</v>
      </c>
    </row>
    <row r="20" spans="1:6">
      <c r="A20" s="77" t="s">
        <v>445</v>
      </c>
      <c r="B20" s="158">
        <v>7217.89</v>
      </c>
      <c r="C20" s="158">
        <v>2217.89</v>
      </c>
      <c r="D20" s="53" t="s">
        <v>446</v>
      </c>
      <c r="E20" s="158">
        <v>0</v>
      </c>
      <c r="F20" s="158">
        <v>0</v>
      </c>
    </row>
    <row r="21" spans="1:6">
      <c r="A21" s="77" t="s">
        <v>447</v>
      </c>
      <c r="B21" s="158">
        <v>0</v>
      </c>
      <c r="C21" s="158">
        <v>0</v>
      </c>
      <c r="D21" s="53" t="s">
        <v>448</v>
      </c>
      <c r="E21" s="158">
        <v>0</v>
      </c>
      <c r="F21" s="158">
        <v>0</v>
      </c>
    </row>
    <row r="22" spans="1:6">
      <c r="A22" s="77" t="s">
        <v>449</v>
      </c>
      <c r="B22" s="158">
        <v>30500</v>
      </c>
      <c r="C22" s="158">
        <v>30500</v>
      </c>
      <c r="D22" s="53" t="s">
        <v>450</v>
      </c>
      <c r="E22" s="158">
        <v>0</v>
      </c>
      <c r="F22" s="158">
        <v>0</v>
      </c>
    </row>
    <row r="23" spans="1:6">
      <c r="A23" s="77" t="s">
        <v>451</v>
      </c>
      <c r="B23" s="158">
        <v>0</v>
      </c>
      <c r="C23" s="158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>
      <c r="A24" s="77" t="s">
        <v>453</v>
      </c>
      <c r="B24" s="158">
        <v>465</v>
      </c>
      <c r="C24" s="158">
        <v>465</v>
      </c>
      <c r="D24" s="53" t="s">
        <v>454</v>
      </c>
      <c r="E24" s="158">
        <v>0</v>
      </c>
      <c r="F24" s="158">
        <v>0</v>
      </c>
    </row>
    <row r="25" spans="1:6">
      <c r="A25" s="75" t="s">
        <v>455</v>
      </c>
      <c r="B25" s="76">
        <f>SUM(B26:B30)</f>
        <v>7000</v>
      </c>
      <c r="C25" s="76">
        <f>SUM(C26:C30)</f>
        <v>7000</v>
      </c>
      <c r="D25" s="53" t="s">
        <v>456</v>
      </c>
      <c r="E25" s="158">
        <v>0</v>
      </c>
      <c r="F25" s="158">
        <v>0</v>
      </c>
    </row>
    <row r="26" spans="1:6">
      <c r="A26" s="77" t="s">
        <v>457</v>
      </c>
      <c r="B26" s="158">
        <v>0</v>
      </c>
      <c r="C26" s="158">
        <v>0</v>
      </c>
      <c r="D26" s="52" t="s">
        <v>458</v>
      </c>
      <c r="E26" s="158">
        <v>0</v>
      </c>
      <c r="F26" s="158">
        <v>0</v>
      </c>
    </row>
    <row r="27" spans="1:6">
      <c r="A27" s="77" t="s">
        <v>459</v>
      </c>
      <c r="B27" s="158">
        <v>7000</v>
      </c>
      <c r="C27" s="158">
        <v>7000</v>
      </c>
      <c r="D27" s="52" t="s">
        <v>460</v>
      </c>
      <c r="E27" s="76">
        <f>SUM(E28:E30)</f>
        <v>0</v>
      </c>
      <c r="F27" s="76">
        <f>SUM(F28:F30)</f>
        <v>0</v>
      </c>
    </row>
    <row r="28" spans="1:6">
      <c r="A28" s="77" t="s">
        <v>461</v>
      </c>
      <c r="B28" s="158">
        <v>0</v>
      </c>
      <c r="C28" s="158">
        <v>0</v>
      </c>
      <c r="D28" s="53" t="s">
        <v>462</v>
      </c>
      <c r="E28" s="158">
        <v>0</v>
      </c>
      <c r="F28" s="158">
        <v>0</v>
      </c>
    </row>
    <row r="29" spans="1:6">
      <c r="A29" s="77" t="s">
        <v>463</v>
      </c>
      <c r="B29" s="158">
        <v>0</v>
      </c>
      <c r="C29" s="158">
        <v>0</v>
      </c>
      <c r="D29" s="53" t="s">
        <v>464</v>
      </c>
      <c r="E29" s="158">
        <v>0</v>
      </c>
      <c r="F29" s="158">
        <v>0</v>
      </c>
    </row>
    <row r="30" spans="1:6">
      <c r="A30" s="77" t="s">
        <v>465</v>
      </c>
      <c r="B30" s="158">
        <v>0</v>
      </c>
      <c r="C30" s="158">
        <v>0</v>
      </c>
      <c r="D30" s="53" t="s">
        <v>466</v>
      </c>
      <c r="E30" s="158">
        <v>0</v>
      </c>
      <c r="F30" s="158">
        <v>0</v>
      </c>
    </row>
    <row r="31" spans="1:6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>
      <c r="A32" s="77" t="s">
        <v>469</v>
      </c>
      <c r="B32" s="158">
        <v>0</v>
      </c>
      <c r="C32" s="158">
        <v>0</v>
      </c>
      <c r="D32" s="53" t="s">
        <v>470</v>
      </c>
      <c r="E32" s="76">
        <v>0</v>
      </c>
      <c r="F32" s="76">
        <v>0</v>
      </c>
    </row>
    <row r="33" spans="1:6">
      <c r="A33" s="77" t="s">
        <v>471</v>
      </c>
      <c r="B33" s="158">
        <v>0</v>
      </c>
      <c r="C33" s="158">
        <v>0</v>
      </c>
      <c r="D33" s="53" t="s">
        <v>472</v>
      </c>
      <c r="E33" s="158">
        <v>0</v>
      </c>
      <c r="F33" s="158">
        <v>0</v>
      </c>
    </row>
    <row r="34" spans="1:6">
      <c r="A34" s="77" t="s">
        <v>473</v>
      </c>
      <c r="B34" s="158">
        <v>0</v>
      </c>
      <c r="C34" s="158">
        <v>0</v>
      </c>
      <c r="D34" s="53" t="s">
        <v>474</v>
      </c>
      <c r="E34" s="158">
        <v>0</v>
      </c>
      <c r="F34" s="158">
        <v>0</v>
      </c>
    </row>
    <row r="35" spans="1:6">
      <c r="A35" s="77" t="s">
        <v>475</v>
      </c>
      <c r="B35" s="158">
        <v>0</v>
      </c>
      <c r="C35" s="158">
        <v>0</v>
      </c>
      <c r="D35" s="53" t="s">
        <v>476</v>
      </c>
      <c r="E35" s="158">
        <v>0</v>
      </c>
      <c r="F35" s="158">
        <v>0</v>
      </c>
    </row>
    <row r="36" spans="1:6">
      <c r="A36" s="77" t="s">
        <v>477</v>
      </c>
      <c r="B36" s="158">
        <v>0</v>
      </c>
      <c r="C36" s="158">
        <v>0</v>
      </c>
      <c r="D36" s="53" t="s">
        <v>478</v>
      </c>
      <c r="E36" s="158">
        <v>0</v>
      </c>
      <c r="F36" s="158">
        <v>0</v>
      </c>
    </row>
    <row r="37" spans="1:6">
      <c r="A37" s="75" t="s">
        <v>479</v>
      </c>
      <c r="B37" s="158">
        <v>0</v>
      </c>
      <c r="C37" s="158">
        <v>0</v>
      </c>
      <c r="D37" s="53" t="s">
        <v>480</v>
      </c>
      <c r="E37" s="158">
        <v>0</v>
      </c>
      <c r="F37" s="158">
        <v>0</v>
      </c>
    </row>
    <row r="38" spans="1:6">
      <c r="A38" s="75" t="s">
        <v>672</v>
      </c>
      <c r="B38" s="76">
        <f>SUM(B39:B40)</f>
        <v>0</v>
      </c>
      <c r="C38" s="76">
        <f>SUM(C39:C40)</f>
        <v>0</v>
      </c>
      <c r="D38" s="52" t="s">
        <v>481</v>
      </c>
      <c r="E38" s="76">
        <f>SUM(E39:E41)</f>
        <v>0</v>
      </c>
      <c r="F38" s="76">
        <f>SUM(F39:F41)</f>
        <v>0</v>
      </c>
    </row>
    <row r="39" spans="1:6">
      <c r="A39" s="77" t="s">
        <v>482</v>
      </c>
      <c r="B39" s="158">
        <v>0</v>
      </c>
      <c r="C39" s="158">
        <v>0</v>
      </c>
      <c r="D39" s="53" t="s">
        <v>483</v>
      </c>
      <c r="E39" s="158">
        <v>0</v>
      </c>
      <c r="F39" s="158">
        <v>0</v>
      </c>
    </row>
    <row r="40" spans="1:6">
      <c r="A40" s="77" t="s">
        <v>484</v>
      </c>
      <c r="B40" s="158">
        <v>0</v>
      </c>
      <c r="C40" s="158">
        <v>0</v>
      </c>
      <c r="D40" s="53" t="s">
        <v>485</v>
      </c>
      <c r="E40" s="158">
        <v>0</v>
      </c>
      <c r="F40" s="158">
        <v>0</v>
      </c>
    </row>
    <row r="41" spans="1:6">
      <c r="A41" s="75" t="s">
        <v>486</v>
      </c>
      <c r="B41" s="76">
        <f>SUM(B42:B45)</f>
        <v>0</v>
      </c>
      <c r="C41" s="76">
        <f>SUM(C42:C45)</f>
        <v>0</v>
      </c>
      <c r="D41" s="53" t="s">
        <v>487</v>
      </c>
      <c r="E41" s="158">
        <v>0</v>
      </c>
      <c r="F41" s="158">
        <v>0</v>
      </c>
    </row>
    <row r="42" spans="1:6">
      <c r="A42" s="77" t="s">
        <v>488</v>
      </c>
      <c r="B42" s="158">
        <v>0</v>
      </c>
      <c r="C42" s="158">
        <v>0</v>
      </c>
      <c r="D42" s="52" t="s">
        <v>489</v>
      </c>
      <c r="E42" s="76">
        <f>SUM(E43:E45)</f>
        <v>0</v>
      </c>
      <c r="F42" s="76">
        <f>SUM(F43:F45)</f>
        <v>0</v>
      </c>
    </row>
    <row r="43" spans="1:6">
      <c r="A43" s="77" t="s">
        <v>490</v>
      </c>
      <c r="B43" s="158">
        <v>0</v>
      </c>
      <c r="C43" s="158">
        <v>0</v>
      </c>
      <c r="D43" s="53" t="s">
        <v>491</v>
      </c>
      <c r="E43" s="158">
        <v>0</v>
      </c>
      <c r="F43" s="158">
        <v>0</v>
      </c>
    </row>
    <row r="44" spans="1:6">
      <c r="A44" s="77" t="s">
        <v>492</v>
      </c>
      <c r="B44" s="158">
        <v>0</v>
      </c>
      <c r="C44" s="158">
        <v>0</v>
      </c>
      <c r="D44" s="53" t="s">
        <v>493</v>
      </c>
      <c r="E44" s="158">
        <v>0</v>
      </c>
      <c r="F44" s="158">
        <v>0</v>
      </c>
    </row>
    <row r="45" spans="1:6">
      <c r="A45" s="77" t="s">
        <v>494</v>
      </c>
      <c r="B45" s="158">
        <v>0</v>
      </c>
      <c r="C45" s="158">
        <v>0</v>
      </c>
      <c r="D45" s="53" t="s">
        <v>495</v>
      </c>
      <c r="E45" s="158">
        <v>0</v>
      </c>
      <c r="F45" s="158">
        <v>0</v>
      </c>
    </row>
    <row r="46" spans="1:6">
      <c r="A46" s="68"/>
      <c r="B46" s="78"/>
      <c r="C46" s="78"/>
      <c r="D46" s="79"/>
      <c r="E46" s="78"/>
      <c r="F46" s="78"/>
    </row>
    <row r="47" spans="1:6">
      <c r="A47" s="67" t="s">
        <v>496</v>
      </c>
      <c r="B47" s="80">
        <f>B9+B17+B25+B31+B37+B38+B41</f>
        <v>4039579.12</v>
      </c>
      <c r="C47" s="80">
        <f>C9+C17+C25+C31+C37+C38+C41</f>
        <v>3735809.8200000003</v>
      </c>
      <c r="D47" s="54" t="s">
        <v>497</v>
      </c>
      <c r="E47" s="80">
        <f>E9+E19+E23+E26+E27+E31+E38+E42</f>
        <v>562056.55000000005</v>
      </c>
      <c r="F47" s="80">
        <f>F9+F19+F23+F26+F27+F31+F38+F42</f>
        <v>587131.86</v>
      </c>
    </row>
    <row r="48" spans="1:6">
      <c r="A48" s="68"/>
      <c r="B48" s="78"/>
      <c r="C48" s="78"/>
      <c r="D48" s="79"/>
      <c r="E48" s="78"/>
      <c r="F48" s="78"/>
    </row>
    <row r="49" spans="1:6">
      <c r="A49" s="74" t="s">
        <v>498</v>
      </c>
      <c r="B49" s="78"/>
      <c r="C49" s="78"/>
      <c r="D49" s="54" t="s">
        <v>499</v>
      </c>
      <c r="E49" s="78"/>
      <c r="F49" s="78"/>
    </row>
    <row r="50" spans="1:6">
      <c r="A50" s="75" t="s">
        <v>500</v>
      </c>
      <c r="B50" s="158">
        <v>0</v>
      </c>
      <c r="C50" s="158">
        <v>0</v>
      </c>
      <c r="D50" s="52" t="s">
        <v>501</v>
      </c>
      <c r="E50" s="158">
        <v>0</v>
      </c>
      <c r="F50" s="158">
        <v>0</v>
      </c>
    </row>
    <row r="51" spans="1:6">
      <c r="A51" s="75" t="s">
        <v>502</v>
      </c>
      <c r="B51" s="158">
        <v>0</v>
      </c>
      <c r="C51" s="158">
        <v>0</v>
      </c>
      <c r="D51" s="52" t="s">
        <v>503</v>
      </c>
      <c r="E51" s="158">
        <v>0</v>
      </c>
      <c r="F51" s="158">
        <v>0</v>
      </c>
    </row>
    <row r="52" spans="1:6">
      <c r="A52" s="75" t="s">
        <v>504</v>
      </c>
      <c r="B52" s="158">
        <v>0</v>
      </c>
      <c r="C52" s="158">
        <v>0</v>
      </c>
      <c r="D52" s="52" t="s">
        <v>505</v>
      </c>
      <c r="E52" s="158">
        <v>0</v>
      </c>
      <c r="F52" s="158">
        <v>0</v>
      </c>
    </row>
    <row r="53" spans="1:6">
      <c r="A53" s="75" t="s">
        <v>506</v>
      </c>
      <c r="B53" s="158">
        <v>849915.95</v>
      </c>
      <c r="C53" s="158">
        <v>849915.95</v>
      </c>
      <c r="D53" s="52" t="s">
        <v>507</v>
      </c>
      <c r="E53" s="158">
        <v>0</v>
      </c>
      <c r="F53" s="158">
        <v>0</v>
      </c>
    </row>
    <row r="54" spans="1:6">
      <c r="A54" s="75" t="s">
        <v>508</v>
      </c>
      <c r="B54" s="158">
        <v>31385.4</v>
      </c>
      <c r="C54" s="158">
        <v>31385.4</v>
      </c>
      <c r="D54" s="52" t="s">
        <v>509</v>
      </c>
      <c r="E54" s="158">
        <v>0</v>
      </c>
      <c r="F54" s="158">
        <v>0</v>
      </c>
    </row>
    <row r="55" spans="1:6">
      <c r="A55" s="75" t="s">
        <v>510</v>
      </c>
      <c r="B55" s="158">
        <v>-165419.4</v>
      </c>
      <c r="C55" s="158">
        <v>-163177.39000000001</v>
      </c>
      <c r="D55" s="55" t="s">
        <v>511</v>
      </c>
      <c r="E55" s="158">
        <v>0</v>
      </c>
      <c r="F55" s="158">
        <v>0</v>
      </c>
    </row>
    <row r="56" spans="1:6">
      <c r="A56" s="75" t="s">
        <v>512</v>
      </c>
      <c r="B56" s="158">
        <v>0</v>
      </c>
      <c r="C56" s="158">
        <v>0</v>
      </c>
      <c r="D56" s="79"/>
      <c r="E56" s="78"/>
      <c r="F56" s="78"/>
    </row>
    <row r="57" spans="1:6">
      <c r="A57" s="75" t="s">
        <v>513</v>
      </c>
      <c r="B57" s="158">
        <v>0</v>
      </c>
      <c r="C57" s="158">
        <v>0</v>
      </c>
      <c r="D57" s="54" t="s">
        <v>514</v>
      </c>
      <c r="E57" s="80">
        <f>SUM(E50:E55)</f>
        <v>0</v>
      </c>
      <c r="F57" s="80">
        <f>SUM(F50:F55)</f>
        <v>0</v>
      </c>
    </row>
    <row r="58" spans="1:6">
      <c r="A58" s="75" t="s">
        <v>515</v>
      </c>
      <c r="B58" s="158">
        <v>0</v>
      </c>
      <c r="C58" s="158">
        <v>0</v>
      </c>
      <c r="D58" s="79"/>
      <c r="E58" s="78"/>
      <c r="F58" s="78"/>
    </row>
    <row r="59" spans="1:6">
      <c r="A59" s="68"/>
      <c r="B59" s="78"/>
      <c r="C59" s="78"/>
      <c r="D59" s="54" t="s">
        <v>516</v>
      </c>
      <c r="E59" s="80">
        <f>E47+E57</f>
        <v>562056.55000000005</v>
      </c>
      <c r="F59" s="80">
        <f>F47+F57</f>
        <v>587131.86</v>
      </c>
    </row>
    <row r="60" spans="1:6">
      <c r="A60" s="67" t="s">
        <v>517</v>
      </c>
      <c r="B60" s="80">
        <f>SUM(B50:B58)</f>
        <v>715881.95</v>
      </c>
      <c r="C60" s="80">
        <f>SUM(C50:C58)</f>
        <v>718123.96</v>
      </c>
      <c r="D60" s="79"/>
      <c r="E60" s="78"/>
      <c r="F60" s="78"/>
    </row>
    <row r="61" spans="1:6">
      <c r="A61" s="68"/>
      <c r="B61" s="78"/>
      <c r="C61" s="78"/>
      <c r="D61" s="56" t="s">
        <v>518</v>
      </c>
      <c r="E61" s="78"/>
      <c r="F61" s="78"/>
    </row>
    <row r="62" spans="1:6">
      <c r="A62" s="67" t="s">
        <v>519</v>
      </c>
      <c r="B62" s="80">
        <f>SUM(B47+B60)</f>
        <v>4755461.07</v>
      </c>
      <c r="C62" s="80">
        <f>SUM(C47+C60)</f>
        <v>4453933.78</v>
      </c>
      <c r="D62" s="79"/>
      <c r="E62" s="78"/>
      <c r="F62" s="78"/>
    </row>
    <row r="63" spans="1:6">
      <c r="A63" s="68"/>
      <c r="B63" s="81"/>
      <c r="C63" s="81"/>
      <c r="D63" s="57" t="s">
        <v>520</v>
      </c>
      <c r="E63" s="76">
        <f>SUM(E64:E66)</f>
        <v>0</v>
      </c>
      <c r="F63" s="76">
        <f>SUM(F64:F66)</f>
        <v>0</v>
      </c>
    </row>
    <row r="64" spans="1:6">
      <c r="A64" s="68"/>
      <c r="B64" s="81"/>
      <c r="C64" s="81"/>
      <c r="D64" s="52" t="s">
        <v>521</v>
      </c>
      <c r="E64" s="158">
        <v>0</v>
      </c>
      <c r="F64" s="158">
        <v>0</v>
      </c>
    </row>
    <row r="65" spans="1:6">
      <c r="A65" s="68"/>
      <c r="B65" s="81"/>
      <c r="C65" s="81"/>
      <c r="D65" s="55" t="s">
        <v>522</v>
      </c>
      <c r="E65" s="158">
        <v>0</v>
      </c>
      <c r="F65" s="158">
        <v>0</v>
      </c>
    </row>
    <row r="66" spans="1:6">
      <c r="A66" s="68"/>
      <c r="B66" s="81"/>
      <c r="C66" s="81"/>
      <c r="D66" s="52" t="s">
        <v>523</v>
      </c>
      <c r="E66" s="158">
        <v>0</v>
      </c>
      <c r="F66" s="158">
        <v>0</v>
      </c>
    </row>
    <row r="67" spans="1:6">
      <c r="A67" s="68"/>
      <c r="B67" s="81"/>
      <c r="C67" s="81"/>
      <c r="D67" s="79"/>
      <c r="E67" s="78"/>
      <c r="F67" s="78"/>
    </row>
    <row r="68" spans="1:6">
      <c r="A68" s="68"/>
      <c r="B68" s="81"/>
      <c r="C68" s="81"/>
      <c r="D68" s="57" t="s">
        <v>524</v>
      </c>
      <c r="E68" s="76">
        <f>SUM(E69:E73)</f>
        <v>4193404.52</v>
      </c>
      <c r="F68" s="76">
        <f>SUM(F69:F73)</f>
        <v>3866801.92</v>
      </c>
    </row>
    <row r="69" spans="1:6">
      <c r="A69" s="82"/>
      <c r="B69" s="81"/>
      <c r="C69" s="81"/>
      <c r="D69" s="52" t="s">
        <v>670</v>
      </c>
      <c r="E69" s="158">
        <v>326602.59999999998</v>
      </c>
      <c r="F69" s="158">
        <v>149815.54</v>
      </c>
    </row>
    <row r="70" spans="1:6">
      <c r="A70" s="82"/>
      <c r="B70" s="81"/>
      <c r="C70" s="81"/>
      <c r="D70" s="52" t="s">
        <v>525</v>
      </c>
      <c r="E70" s="158">
        <v>3866801.92</v>
      </c>
      <c r="F70" s="158">
        <v>3716986.38</v>
      </c>
    </row>
    <row r="71" spans="1:6">
      <c r="A71" s="82"/>
      <c r="B71" s="81"/>
      <c r="C71" s="81"/>
      <c r="D71" s="52" t="s">
        <v>526</v>
      </c>
      <c r="E71" s="158">
        <v>0</v>
      </c>
      <c r="F71" s="158">
        <v>0</v>
      </c>
    </row>
    <row r="72" spans="1:6">
      <c r="A72" s="82"/>
      <c r="B72" s="81"/>
      <c r="C72" s="81"/>
      <c r="D72" s="52" t="s">
        <v>527</v>
      </c>
      <c r="E72" s="158">
        <v>0</v>
      </c>
      <c r="F72" s="158">
        <v>0</v>
      </c>
    </row>
    <row r="73" spans="1:6">
      <c r="A73" s="82"/>
      <c r="B73" s="81"/>
      <c r="C73" s="81"/>
      <c r="D73" s="52" t="s">
        <v>528</v>
      </c>
      <c r="E73" s="158">
        <v>0</v>
      </c>
      <c r="F73" s="158">
        <v>0</v>
      </c>
    </row>
    <row r="74" spans="1:6">
      <c r="A74" s="82"/>
      <c r="B74" s="81"/>
      <c r="C74" s="81"/>
      <c r="D74" s="79"/>
      <c r="E74" s="78"/>
      <c r="F74" s="78"/>
    </row>
    <row r="75" spans="1:6">
      <c r="A75" s="82"/>
      <c r="B75" s="81"/>
      <c r="C75" s="81"/>
      <c r="D75" s="57" t="s">
        <v>529</v>
      </c>
      <c r="E75" s="76">
        <f>E76+E77</f>
        <v>0</v>
      </c>
      <c r="F75" s="76">
        <f>F76+F77</f>
        <v>0</v>
      </c>
    </row>
    <row r="76" spans="1:6">
      <c r="A76" s="82"/>
      <c r="B76" s="81"/>
      <c r="C76" s="81"/>
      <c r="D76" s="52" t="s">
        <v>530</v>
      </c>
      <c r="E76" s="158">
        <v>0</v>
      </c>
      <c r="F76" s="158">
        <v>0</v>
      </c>
    </row>
    <row r="77" spans="1:6">
      <c r="A77" s="82"/>
      <c r="B77" s="81"/>
      <c r="C77" s="81"/>
      <c r="D77" s="52" t="s">
        <v>531</v>
      </c>
      <c r="E77" s="158">
        <v>0</v>
      </c>
      <c r="F77" s="158">
        <v>0</v>
      </c>
    </row>
    <row r="78" spans="1:6">
      <c r="A78" s="82"/>
      <c r="B78" s="81"/>
      <c r="C78" s="81"/>
      <c r="D78" s="79"/>
      <c r="E78" s="78"/>
      <c r="F78" s="78"/>
    </row>
    <row r="79" spans="1:6">
      <c r="A79" s="82"/>
      <c r="B79" s="81"/>
      <c r="C79" s="81"/>
      <c r="D79" s="54" t="s">
        <v>532</v>
      </c>
      <c r="E79" s="80">
        <f>E63+E68+E75</f>
        <v>4193404.52</v>
      </c>
      <c r="F79" s="80">
        <f>F63+F68+F75</f>
        <v>3866801.92</v>
      </c>
    </row>
    <row r="80" spans="1:6">
      <c r="A80" s="82"/>
      <c r="B80" s="81"/>
      <c r="C80" s="81"/>
      <c r="D80" s="79"/>
      <c r="E80" s="78"/>
      <c r="F80" s="78"/>
    </row>
    <row r="81" spans="1:6">
      <c r="A81" s="82"/>
      <c r="B81" s="81"/>
      <c r="C81" s="81"/>
      <c r="D81" s="54" t="s">
        <v>533</v>
      </c>
      <c r="E81" s="80">
        <f>E59+E79</f>
        <v>4755461.07</v>
      </c>
      <c r="F81" s="80">
        <f>F59+F79</f>
        <v>4453933.78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>
      <selection sqref="A1:XFD1048576"/>
    </sheetView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12" t="s">
        <v>377</v>
      </c>
    </row>
    <row r="2" spans="1:7">
      <c r="A2" s="171" t="s">
        <v>669</v>
      </c>
      <c r="B2" s="172"/>
      <c r="C2" s="172"/>
      <c r="D2" s="172"/>
      <c r="E2" s="172"/>
      <c r="F2" s="172"/>
      <c r="G2" s="173"/>
    </row>
    <row r="3" spans="1:7">
      <c r="A3" s="174" t="s">
        <v>374</v>
      </c>
      <c r="B3" s="175"/>
      <c r="C3" s="175"/>
      <c r="D3" s="175"/>
      <c r="E3" s="175"/>
      <c r="F3" s="175"/>
      <c r="G3" s="176"/>
    </row>
    <row r="4" spans="1:7">
      <c r="A4" s="177" t="s">
        <v>2</v>
      </c>
      <c r="B4" s="178"/>
      <c r="C4" s="178"/>
      <c r="D4" s="178"/>
      <c r="E4" s="178"/>
      <c r="F4" s="178"/>
      <c r="G4" s="179"/>
    </row>
    <row r="5" spans="1:7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>
      <c r="A6" s="25" t="s">
        <v>535</v>
      </c>
      <c r="B6" s="147">
        <f>SUM(B7:B18)</f>
        <v>0</v>
      </c>
      <c r="C6" s="147">
        <f t="shared" ref="C6:G6" si="0">SUM(C7:C18)</f>
        <v>0</v>
      </c>
      <c r="D6" s="147">
        <f t="shared" si="0"/>
        <v>6204350.1699999999</v>
      </c>
      <c r="E6" s="147">
        <f t="shared" si="0"/>
        <v>6826409.5300000003</v>
      </c>
      <c r="F6" s="147">
        <f t="shared" si="0"/>
        <v>6594248.79</v>
      </c>
      <c r="G6" s="147">
        <f t="shared" si="0"/>
        <v>6800606.1399999997</v>
      </c>
    </row>
    <row r="7" spans="1:7">
      <c r="A7" s="65" t="s">
        <v>378</v>
      </c>
      <c r="B7" s="168">
        <v>0</v>
      </c>
      <c r="C7" s="168">
        <v>0</v>
      </c>
      <c r="D7" s="168">
        <v>0</v>
      </c>
      <c r="E7" s="168">
        <v>0</v>
      </c>
      <c r="F7" s="168">
        <v>0</v>
      </c>
      <c r="G7" s="168">
        <v>0</v>
      </c>
    </row>
    <row r="8" spans="1:7">
      <c r="A8" s="65" t="s">
        <v>379</v>
      </c>
      <c r="B8" s="168">
        <v>0</v>
      </c>
      <c r="C8" s="168">
        <v>0</v>
      </c>
      <c r="D8" s="168">
        <v>0</v>
      </c>
      <c r="E8" s="168">
        <v>0</v>
      </c>
      <c r="F8" s="168">
        <v>0</v>
      </c>
      <c r="G8" s="168">
        <v>0</v>
      </c>
    </row>
    <row r="9" spans="1:7">
      <c r="A9" s="65" t="s">
        <v>380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</row>
    <row r="10" spans="1:7">
      <c r="A10" s="65" t="s">
        <v>381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</row>
    <row r="11" spans="1:7">
      <c r="A11" s="65" t="s">
        <v>382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</row>
    <row r="12" spans="1:7">
      <c r="A12" s="65" t="s">
        <v>383</v>
      </c>
      <c r="B12" s="168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>
      <c r="A13" s="65" t="s">
        <v>384</v>
      </c>
      <c r="B13" s="168">
        <v>0</v>
      </c>
      <c r="C13" s="168">
        <v>0</v>
      </c>
      <c r="D13" s="168">
        <v>346798.12</v>
      </c>
      <c r="E13" s="168">
        <v>517330.05</v>
      </c>
      <c r="F13" s="168">
        <v>424093.79</v>
      </c>
      <c r="G13" s="168">
        <v>486006.14</v>
      </c>
    </row>
    <row r="14" spans="1:7">
      <c r="A14" s="65" t="s">
        <v>385</v>
      </c>
      <c r="B14" s="168">
        <v>0</v>
      </c>
      <c r="C14" s="168">
        <v>0</v>
      </c>
      <c r="D14" s="168">
        <v>0</v>
      </c>
      <c r="E14" s="168">
        <v>0</v>
      </c>
      <c r="F14" s="168">
        <v>0</v>
      </c>
      <c r="G14" s="168">
        <v>0</v>
      </c>
    </row>
    <row r="15" spans="1:7">
      <c r="A15" s="65" t="s">
        <v>386</v>
      </c>
      <c r="B15" s="168">
        <v>0</v>
      </c>
      <c r="C15" s="168">
        <v>0</v>
      </c>
      <c r="D15" s="168">
        <v>0</v>
      </c>
      <c r="E15" s="168">
        <v>0</v>
      </c>
      <c r="F15" s="168">
        <v>0</v>
      </c>
      <c r="G15" s="168">
        <v>0</v>
      </c>
    </row>
    <row r="16" spans="1:7">
      <c r="A16" s="65" t="s">
        <v>387</v>
      </c>
      <c r="B16" s="168">
        <v>0</v>
      </c>
      <c r="C16" s="168">
        <v>0</v>
      </c>
      <c r="D16" s="168">
        <v>5857552.0499999998</v>
      </c>
      <c r="E16" s="168">
        <v>6309079.4800000004</v>
      </c>
      <c r="F16" s="168">
        <v>6170155</v>
      </c>
      <c r="G16" s="168">
        <v>6314600</v>
      </c>
    </row>
    <row r="17" spans="1:7">
      <c r="A17" s="65" t="s">
        <v>388</v>
      </c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8"/>
      <c r="B19" s="145"/>
      <c r="C19" s="145"/>
      <c r="D19" s="145"/>
      <c r="E19" s="145"/>
      <c r="F19" s="145"/>
      <c r="G19" s="145"/>
    </row>
    <row r="20" spans="1:7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>
      <c r="A21" s="65" t="s">
        <v>391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>
      <c r="A22" s="65" t="s">
        <v>392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</row>
    <row r="23" spans="1:7">
      <c r="A23" s="65" t="s">
        <v>393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>
      <c r="A24" s="65" t="s">
        <v>394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>
      <c r="A25" s="65" t="s">
        <v>395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>
      <c r="A26" s="68"/>
      <c r="B26" s="145"/>
      <c r="C26" s="145"/>
      <c r="D26" s="145"/>
      <c r="E26" s="145"/>
      <c r="F26" s="145"/>
      <c r="G26" s="145"/>
    </row>
    <row r="27" spans="1:7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>
      <c r="A28" s="65" t="s">
        <v>164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>
      <c r="A29" s="68"/>
      <c r="B29" s="145"/>
      <c r="C29" s="145"/>
      <c r="D29" s="145"/>
      <c r="E29" s="145"/>
      <c r="F29" s="145"/>
      <c r="G29" s="145"/>
    </row>
    <row r="30" spans="1:7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6204350.1699999999</v>
      </c>
      <c r="E30" s="146">
        <f t="shared" si="3"/>
        <v>6826409.5300000003</v>
      </c>
      <c r="F30" s="146">
        <f t="shared" si="3"/>
        <v>6594248.79</v>
      </c>
      <c r="G30" s="146">
        <f t="shared" si="3"/>
        <v>6800606.1399999997</v>
      </c>
    </row>
    <row r="31" spans="1:7">
      <c r="A31" s="68"/>
      <c r="B31" s="145"/>
      <c r="C31" s="145"/>
      <c r="D31" s="145"/>
      <c r="E31" s="145"/>
      <c r="F31" s="145"/>
      <c r="G31" s="145"/>
    </row>
    <row r="32" spans="1:7">
      <c r="A32" s="67" t="s">
        <v>166</v>
      </c>
      <c r="B32" s="145"/>
      <c r="C32" s="145"/>
      <c r="D32" s="145"/>
      <c r="E32" s="145"/>
      <c r="F32" s="145"/>
      <c r="G32" s="145"/>
    </row>
    <row r="33" spans="1:7">
      <c r="A33" s="128" t="s">
        <v>375</v>
      </c>
      <c r="B33" s="169">
        <v>0</v>
      </c>
      <c r="C33" s="169">
        <v>0</v>
      </c>
      <c r="D33" s="169">
        <v>0</v>
      </c>
      <c r="E33" s="169">
        <v>0</v>
      </c>
      <c r="F33" s="169">
        <v>0</v>
      </c>
      <c r="G33" s="169">
        <v>0</v>
      </c>
    </row>
    <row r="34" spans="1:7">
      <c r="A34" s="128" t="s">
        <v>536</v>
      </c>
      <c r="B34" s="169">
        <v>0</v>
      </c>
      <c r="C34" s="169">
        <v>0</v>
      </c>
      <c r="D34" s="169">
        <v>0</v>
      </c>
      <c r="E34" s="169">
        <v>0</v>
      </c>
      <c r="F34" s="169">
        <v>0</v>
      </c>
      <c r="G34" s="169">
        <v>0</v>
      </c>
    </row>
    <row r="35" spans="1:7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>
      <c r="A36" s="10"/>
      <c r="B36" s="10"/>
      <c r="C36" s="10"/>
      <c r="D36" s="10"/>
      <c r="E36" s="10"/>
      <c r="F36" s="10"/>
      <c r="G36" s="10"/>
    </row>
    <row r="38" spans="1:7">
      <c r="A38" t="s">
        <v>398</v>
      </c>
    </row>
    <row r="39" spans="1:7">
      <c r="A39" t="s">
        <v>399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>
      <selection sqref="A1:XFD1048576"/>
    </sheetView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400</v>
      </c>
    </row>
    <row r="2" spans="1:7">
      <c r="A2" s="171" t="s">
        <v>669</v>
      </c>
      <c r="B2" s="172"/>
      <c r="C2" s="172"/>
      <c r="D2" s="172"/>
      <c r="E2" s="172"/>
      <c r="F2" s="172"/>
      <c r="G2" s="173"/>
    </row>
    <row r="3" spans="1:7">
      <c r="A3" s="174" t="s">
        <v>401</v>
      </c>
      <c r="B3" s="175"/>
      <c r="C3" s="175"/>
      <c r="D3" s="175"/>
      <c r="E3" s="175"/>
      <c r="F3" s="175"/>
      <c r="G3" s="176"/>
    </row>
    <row r="4" spans="1:7">
      <c r="A4" s="177" t="s">
        <v>2</v>
      </c>
      <c r="B4" s="178"/>
      <c r="C4" s="178"/>
      <c r="D4" s="178"/>
      <c r="E4" s="178"/>
      <c r="F4" s="178"/>
      <c r="G4" s="179"/>
    </row>
    <row r="5" spans="1:7">
      <c r="A5" s="155" t="s">
        <v>537</v>
      </c>
      <c r="B5" s="156">
        <v>2021</v>
      </c>
      <c r="C5" s="148">
        <v>2022</v>
      </c>
      <c r="D5" s="148">
        <v>2023</v>
      </c>
      <c r="E5" s="148">
        <v>2024</v>
      </c>
      <c r="F5" s="148">
        <v>2025</v>
      </c>
      <c r="G5" s="157">
        <v>2026</v>
      </c>
    </row>
    <row r="6" spans="1:7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3717789.2199999997</v>
      </c>
      <c r="E6" s="149">
        <f t="shared" si="0"/>
        <v>6277940.25</v>
      </c>
      <c r="F6" s="149">
        <f t="shared" si="0"/>
        <v>6431922.8700000001</v>
      </c>
      <c r="G6" s="149">
        <f t="shared" si="0"/>
        <v>6483078.6400000006</v>
      </c>
    </row>
    <row r="7" spans="1:7">
      <c r="A7" s="65" t="s">
        <v>403</v>
      </c>
      <c r="B7" s="169">
        <v>0</v>
      </c>
      <c r="C7" s="169">
        <v>0</v>
      </c>
      <c r="D7" s="169">
        <v>2066457.75</v>
      </c>
      <c r="E7" s="169">
        <v>3396114.13</v>
      </c>
      <c r="F7" s="169">
        <v>3236312.72</v>
      </c>
      <c r="G7" s="169">
        <v>3655896.14</v>
      </c>
    </row>
    <row r="8" spans="1:7">
      <c r="A8" s="65" t="s">
        <v>404</v>
      </c>
      <c r="B8" s="169">
        <v>0</v>
      </c>
      <c r="C8" s="169">
        <v>0</v>
      </c>
      <c r="D8" s="169">
        <v>136030.54</v>
      </c>
      <c r="E8" s="169">
        <v>332165.63</v>
      </c>
      <c r="F8" s="169">
        <v>309429.46999999997</v>
      </c>
      <c r="G8" s="169">
        <v>329053.90000000002</v>
      </c>
    </row>
    <row r="9" spans="1:7">
      <c r="A9" s="65" t="s">
        <v>405</v>
      </c>
      <c r="B9" s="169">
        <v>0</v>
      </c>
      <c r="C9" s="169">
        <v>0</v>
      </c>
      <c r="D9" s="169">
        <v>804385.62</v>
      </c>
      <c r="E9" s="169">
        <v>1326621.43</v>
      </c>
      <c r="F9" s="169">
        <v>1626468.68</v>
      </c>
      <c r="G9" s="169">
        <v>1200625.24</v>
      </c>
    </row>
    <row r="10" spans="1:7">
      <c r="A10" s="65" t="s">
        <v>406</v>
      </c>
      <c r="B10" s="169">
        <v>0</v>
      </c>
      <c r="C10" s="169">
        <v>0</v>
      </c>
      <c r="D10" s="169">
        <v>692665.47</v>
      </c>
      <c r="E10" s="169">
        <v>1223039.06</v>
      </c>
      <c r="F10" s="169">
        <v>1259712</v>
      </c>
      <c r="G10" s="169">
        <v>1297503.3600000001</v>
      </c>
    </row>
    <row r="11" spans="1:7">
      <c r="A11" s="65" t="s">
        <v>407</v>
      </c>
      <c r="B11" s="169">
        <v>0</v>
      </c>
      <c r="C11" s="169">
        <v>0</v>
      </c>
      <c r="D11" s="169">
        <v>18249.84</v>
      </c>
      <c r="E11" s="169">
        <v>0</v>
      </c>
      <c r="F11" s="169">
        <v>0</v>
      </c>
      <c r="G11" s="169">
        <v>0</v>
      </c>
    </row>
    <row r="12" spans="1:7">
      <c r="A12" s="65" t="s">
        <v>408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>
      <c r="A13" s="65" t="s">
        <v>409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>
      <c r="A14" s="65" t="s">
        <v>410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>
      <c r="A15" s="65" t="s">
        <v>411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>
      <c r="A16" s="68"/>
      <c r="B16" s="150"/>
      <c r="C16" s="150"/>
      <c r="D16" s="150"/>
      <c r="E16" s="150"/>
      <c r="F16" s="150"/>
      <c r="G16" s="150"/>
    </row>
    <row r="17" spans="1:7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>
      <c r="A18" s="65" t="s">
        <v>403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>
      <c r="A19" s="65" t="s">
        <v>404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>
      <c r="A20" s="65" t="s">
        <v>405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>
      <c r="A21" s="65" t="s">
        <v>406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>
      <c r="A22" s="65" t="s">
        <v>407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</row>
    <row r="23" spans="1:7">
      <c r="A23" s="65" t="s">
        <v>408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>
      <c r="A24" s="65" t="s">
        <v>409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>
      <c r="A25" s="65" t="s">
        <v>413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>
      <c r="A26" s="65" t="s">
        <v>411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68"/>
      <c r="B27" s="150"/>
      <c r="C27" s="150"/>
      <c r="D27" s="150"/>
      <c r="E27" s="150"/>
      <c r="F27" s="150"/>
      <c r="G27" s="150"/>
    </row>
    <row r="28" spans="1:7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3717789.2199999997</v>
      </c>
      <c r="E28" s="149">
        <f t="shared" si="2"/>
        <v>6277940.25</v>
      </c>
      <c r="F28" s="149">
        <f t="shared" si="2"/>
        <v>6431922.8700000001</v>
      </c>
      <c r="G28" s="149">
        <f t="shared" si="2"/>
        <v>6483078.6400000006</v>
      </c>
    </row>
    <row r="29" spans="1:7">
      <c r="A29" s="10"/>
      <c r="B29" s="151"/>
      <c r="C29" s="151"/>
      <c r="D29" s="151"/>
      <c r="E29" s="151"/>
      <c r="F29" s="151"/>
      <c r="G29" s="151"/>
    </row>
    <row r="31" spans="1:7">
      <c r="A31" t="s">
        <v>414</v>
      </c>
    </row>
    <row r="32" spans="1:7">
      <c r="A32" t="s">
        <v>415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60" zoomScaleNormal="60" workbookViewId="0">
      <selection activeCell="G6" sqref="G6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70" t="s">
        <v>0</v>
      </c>
      <c r="B1" s="170"/>
      <c r="C1" s="170"/>
      <c r="D1" s="170"/>
      <c r="E1" s="170"/>
      <c r="F1" s="170"/>
      <c r="G1" s="181"/>
      <c r="H1" s="181"/>
      <c r="I1" s="1"/>
    </row>
    <row r="2" spans="1:9">
      <c r="A2" s="171" t="s">
        <v>661</v>
      </c>
      <c r="B2" s="172"/>
      <c r="C2" s="172"/>
      <c r="D2" s="172"/>
      <c r="E2" s="172"/>
      <c r="F2" s="172"/>
      <c r="G2" s="172"/>
      <c r="H2" s="173"/>
    </row>
    <row r="3" spans="1:9">
      <c r="A3" s="174" t="s">
        <v>1</v>
      </c>
      <c r="B3" s="175"/>
      <c r="C3" s="175"/>
      <c r="D3" s="175"/>
      <c r="E3" s="175"/>
      <c r="F3" s="175"/>
      <c r="G3" s="175"/>
      <c r="H3" s="176"/>
    </row>
    <row r="4" spans="1:9">
      <c r="A4" s="174" t="s">
        <v>664</v>
      </c>
      <c r="B4" s="175"/>
      <c r="C4" s="175"/>
      <c r="D4" s="175"/>
      <c r="E4" s="175"/>
      <c r="F4" s="175"/>
      <c r="G4" s="175"/>
      <c r="H4" s="176"/>
    </row>
    <row r="5" spans="1:9">
      <c r="A5" s="177" t="s">
        <v>2</v>
      </c>
      <c r="B5" s="178"/>
      <c r="C5" s="178"/>
      <c r="D5" s="178"/>
      <c r="E5" s="178"/>
      <c r="F5" s="178"/>
      <c r="G5" s="178"/>
      <c r="H5" s="179"/>
    </row>
    <row r="6" spans="1:9" ht="45">
      <c r="A6" s="63" t="s">
        <v>3</v>
      </c>
      <c r="B6" s="64" t="s">
        <v>663</v>
      </c>
      <c r="C6" s="63" t="s">
        <v>4</v>
      </c>
      <c r="D6" s="63" t="s">
        <v>671</v>
      </c>
      <c r="E6" s="63" t="s">
        <v>673</v>
      </c>
      <c r="F6" s="63" t="s">
        <v>674</v>
      </c>
      <c r="G6" s="63" t="s">
        <v>675</v>
      </c>
      <c r="H6" s="70" t="s">
        <v>5</v>
      </c>
      <c r="I6" s="2"/>
    </row>
    <row r="7" spans="1:9">
      <c r="A7" s="82"/>
      <c r="B7" s="82"/>
      <c r="C7" s="82"/>
      <c r="D7" s="82"/>
      <c r="E7" s="82"/>
      <c r="F7" s="82"/>
      <c r="G7" s="82"/>
      <c r="H7" s="82"/>
      <c r="I7" s="2"/>
    </row>
    <row r="8" spans="1:9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>
      <c r="A10" s="87" t="s">
        <v>8</v>
      </c>
      <c r="B10" s="159">
        <v>0</v>
      </c>
      <c r="C10" s="159">
        <v>0</v>
      </c>
      <c r="D10" s="159">
        <v>0</v>
      </c>
      <c r="E10" s="159">
        <v>0</v>
      </c>
      <c r="F10" s="86">
        <f>B10+C10-D10+E10</f>
        <v>0</v>
      </c>
      <c r="G10" s="159">
        <v>0</v>
      </c>
      <c r="H10" s="159">
        <v>0</v>
      </c>
    </row>
    <row r="11" spans="1:9">
      <c r="A11" s="87" t="s">
        <v>9</v>
      </c>
      <c r="B11" s="159">
        <v>0</v>
      </c>
      <c r="C11" s="86">
        <v>0</v>
      </c>
      <c r="D11" s="159">
        <v>0</v>
      </c>
      <c r="E11" s="159">
        <v>0</v>
      </c>
      <c r="F11" s="86">
        <f>B11+C11-D11+E11</f>
        <v>0</v>
      </c>
      <c r="G11" s="159">
        <v>0</v>
      </c>
      <c r="H11" s="86">
        <v>0</v>
      </c>
    </row>
    <row r="12" spans="1:9">
      <c r="A12" s="87" t="s">
        <v>10</v>
      </c>
      <c r="B12" s="159">
        <v>0</v>
      </c>
      <c r="C12" s="86">
        <v>0</v>
      </c>
      <c r="D12" s="159">
        <v>0</v>
      </c>
      <c r="E12" s="159">
        <v>0</v>
      </c>
      <c r="F12" s="86">
        <f>B12+C12-D12+E12</f>
        <v>0</v>
      </c>
      <c r="G12" s="159">
        <v>0</v>
      </c>
      <c r="H12" s="86">
        <v>0</v>
      </c>
    </row>
    <row r="13" spans="1:9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>
      <c r="A14" s="87" t="s">
        <v>12</v>
      </c>
      <c r="B14" s="159">
        <v>0</v>
      </c>
      <c r="C14" s="159">
        <v>0</v>
      </c>
      <c r="D14" s="159">
        <v>0</v>
      </c>
      <c r="E14" s="159">
        <v>0</v>
      </c>
      <c r="F14" s="86">
        <f>B14+C14-D14+E14</f>
        <v>0</v>
      </c>
      <c r="G14" s="86">
        <v>0</v>
      </c>
      <c r="H14" s="159">
        <v>0</v>
      </c>
    </row>
    <row r="15" spans="1:9">
      <c r="A15" s="87" t="s">
        <v>13</v>
      </c>
      <c r="B15" s="159">
        <v>0</v>
      </c>
      <c r="C15" s="159">
        <v>0</v>
      </c>
      <c r="D15" s="159">
        <v>0</v>
      </c>
      <c r="E15" s="159">
        <v>0</v>
      </c>
      <c r="F15" s="86">
        <f>B15+C15-D15+E15</f>
        <v>0</v>
      </c>
      <c r="G15" s="86">
        <v>0</v>
      </c>
      <c r="H15" s="86">
        <v>0</v>
      </c>
    </row>
    <row r="16" spans="1:9">
      <c r="A16" s="87" t="s">
        <v>14</v>
      </c>
      <c r="B16" s="159">
        <v>0</v>
      </c>
      <c r="C16" s="159">
        <v>0</v>
      </c>
      <c r="D16" s="159">
        <v>0</v>
      </c>
      <c r="E16" s="159">
        <v>0</v>
      </c>
      <c r="F16" s="86">
        <f>B16+C16-D16+E16</f>
        <v>0</v>
      </c>
      <c r="G16" s="86">
        <v>0</v>
      </c>
      <c r="H16" s="86">
        <v>0</v>
      </c>
    </row>
    <row r="17" spans="1:8">
      <c r="A17" s="68"/>
      <c r="B17" s="88"/>
      <c r="C17" s="88"/>
      <c r="D17" s="88"/>
      <c r="E17" s="88"/>
      <c r="F17" s="88"/>
      <c r="G17" s="88"/>
      <c r="H17" s="88"/>
    </row>
    <row r="18" spans="1:8">
      <c r="A18" s="83" t="s">
        <v>15</v>
      </c>
      <c r="B18" s="84">
        <v>587131.86</v>
      </c>
      <c r="C18" s="3"/>
      <c r="D18" s="3"/>
      <c r="E18" s="3"/>
      <c r="F18" s="84">
        <v>562056.55000000005</v>
      </c>
      <c r="G18" s="3"/>
      <c r="H18" s="3"/>
    </row>
    <row r="19" spans="1:8" ht="14.65" customHeight="1">
      <c r="A19" s="68"/>
      <c r="B19" s="89"/>
      <c r="C19" s="89"/>
      <c r="D19" s="89"/>
      <c r="E19" s="89"/>
      <c r="F19" s="89"/>
      <c r="G19" s="89"/>
      <c r="H19" s="89"/>
    </row>
    <row r="20" spans="1:8">
      <c r="A20" s="83" t="s">
        <v>16</v>
      </c>
      <c r="B20" s="84">
        <f>B8+B18</f>
        <v>587131.86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562056.55000000005</v>
      </c>
      <c r="G20" s="84">
        <f t="shared" si="4"/>
        <v>0</v>
      </c>
      <c r="H20" s="84">
        <f t="shared" si="4"/>
        <v>0</v>
      </c>
    </row>
    <row r="21" spans="1:8" ht="14.65" customHeight="1">
      <c r="A21" s="68"/>
      <c r="B21" s="90"/>
      <c r="C21" s="90"/>
      <c r="D21" s="90"/>
      <c r="E21" s="90"/>
      <c r="F21" s="90"/>
      <c r="G21" s="90"/>
      <c r="H21" s="90"/>
    </row>
    <row r="22" spans="1:8" ht="17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>
      <c r="A26" s="92"/>
      <c r="B26" s="90"/>
      <c r="C26" s="90"/>
      <c r="D26" s="90"/>
      <c r="E26" s="90"/>
      <c r="F26" s="90"/>
      <c r="G26" s="90"/>
      <c r="H26" s="90"/>
    </row>
    <row r="27" spans="1:8" ht="17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>
      <c r="A31" s="93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180" t="s">
        <v>26</v>
      </c>
      <c r="B33" s="180"/>
      <c r="C33" s="180"/>
      <c r="D33" s="180"/>
      <c r="E33" s="180"/>
      <c r="F33" s="180"/>
      <c r="G33" s="180"/>
      <c r="H33" s="180"/>
    </row>
    <row r="34" spans="1:8" ht="15" customHeight="1">
      <c r="A34" s="180"/>
      <c r="B34" s="180"/>
      <c r="C34" s="180"/>
      <c r="D34" s="180"/>
      <c r="E34" s="180"/>
      <c r="F34" s="180"/>
      <c r="G34" s="180"/>
      <c r="H34" s="180"/>
    </row>
    <row r="35" spans="1:8" ht="15" customHeight="1">
      <c r="A35" s="180"/>
      <c r="B35" s="180"/>
      <c r="C35" s="180"/>
      <c r="D35" s="180"/>
      <c r="E35" s="180"/>
      <c r="F35" s="180"/>
      <c r="G35" s="180"/>
      <c r="H35" s="180"/>
    </row>
    <row r="36" spans="1:8" ht="15" customHeight="1">
      <c r="A36" s="180"/>
      <c r="B36" s="180"/>
      <c r="C36" s="180"/>
      <c r="D36" s="180"/>
      <c r="E36" s="180"/>
      <c r="F36" s="180"/>
      <c r="G36" s="180"/>
      <c r="H36" s="180"/>
    </row>
    <row r="37" spans="1:8" ht="15" customHeight="1">
      <c r="A37" s="180"/>
      <c r="B37" s="180"/>
      <c r="C37" s="180"/>
      <c r="D37" s="180"/>
      <c r="E37" s="180"/>
      <c r="F37" s="180"/>
      <c r="G37" s="180"/>
      <c r="H37" s="180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>
      <c r="A40" s="68"/>
      <c r="B40" s="82"/>
      <c r="C40" s="82"/>
      <c r="D40" s="82"/>
      <c r="E40" s="82"/>
      <c r="F40" s="82"/>
    </row>
    <row r="41" spans="1:8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170" t="s">
        <v>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>
      <c r="A2" s="171" t="s">
        <v>661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>
      <c r="A3" s="174" t="s">
        <v>39</v>
      </c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>
      <c r="A4" s="174" t="s">
        <v>664</v>
      </c>
      <c r="B4" s="175"/>
      <c r="C4" s="175"/>
      <c r="D4" s="175"/>
      <c r="E4" s="175"/>
      <c r="F4" s="175"/>
      <c r="G4" s="175"/>
      <c r="H4" s="175"/>
      <c r="I4" s="175"/>
      <c r="J4" s="175"/>
      <c r="K4" s="176"/>
    </row>
    <row r="5" spans="1:11">
      <c r="A5" s="174" t="s">
        <v>2</v>
      </c>
      <c r="B5" s="175"/>
      <c r="C5" s="175"/>
      <c r="D5" s="175"/>
      <c r="E5" s="175"/>
      <c r="F5" s="175"/>
      <c r="G5" s="175"/>
      <c r="H5" s="175"/>
      <c r="I5" s="175"/>
      <c r="J5" s="175"/>
      <c r="K5" s="176"/>
    </row>
    <row r="6" spans="1:11" ht="91.9" customHeight="1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665</v>
      </c>
      <c r="J6" s="50" t="s">
        <v>666</v>
      </c>
      <c r="K6" s="50" t="s">
        <v>667</v>
      </c>
    </row>
    <row r="7" spans="1:11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170" t="s">
        <v>59</v>
      </c>
      <c r="B1" s="170"/>
      <c r="C1" s="170"/>
      <c r="D1" s="170"/>
      <c r="E1" s="12"/>
    </row>
    <row r="2" spans="1:5">
      <c r="A2" s="171" t="s">
        <v>661</v>
      </c>
      <c r="B2" s="172"/>
      <c r="C2" s="172"/>
      <c r="D2" s="173"/>
    </row>
    <row r="3" spans="1:5">
      <c r="A3" s="174" t="s">
        <v>60</v>
      </c>
      <c r="B3" s="175"/>
      <c r="C3" s="175"/>
      <c r="D3" s="176"/>
    </row>
    <row r="4" spans="1:5">
      <c r="A4" s="174" t="s">
        <v>664</v>
      </c>
      <c r="B4" s="175"/>
      <c r="C4" s="175"/>
      <c r="D4" s="176"/>
    </row>
    <row r="5" spans="1:5">
      <c r="A5" s="177" t="s">
        <v>2</v>
      </c>
      <c r="B5" s="178"/>
      <c r="C5" s="178"/>
      <c r="D5" s="179"/>
    </row>
    <row r="7" spans="1:5" ht="30">
      <c r="A7" s="16" t="s">
        <v>63</v>
      </c>
      <c r="B7" s="70" t="s">
        <v>64</v>
      </c>
      <c r="C7" s="70" t="s">
        <v>61</v>
      </c>
      <c r="D7" s="70" t="s">
        <v>62</v>
      </c>
    </row>
    <row r="8" spans="1:5">
      <c r="A8" s="67" t="s">
        <v>65</v>
      </c>
      <c r="B8" s="106">
        <f>SUM(B9:B11)</f>
        <v>6746100</v>
      </c>
      <c r="C8" s="106">
        <f>SUM(C9:C11)</f>
        <v>1686656.15</v>
      </c>
      <c r="D8" s="106">
        <f>SUM(D9:D11)</f>
        <v>1686656.15</v>
      </c>
    </row>
    <row r="9" spans="1:5">
      <c r="A9" s="65" t="s">
        <v>66</v>
      </c>
      <c r="B9" s="109">
        <v>6746100</v>
      </c>
      <c r="C9" s="109">
        <v>1686656.15</v>
      </c>
      <c r="D9" s="109">
        <v>1686656.15</v>
      </c>
    </row>
    <row r="10" spans="1:5">
      <c r="A10" s="65" t="s">
        <v>67</v>
      </c>
      <c r="B10" s="109">
        <v>0</v>
      </c>
      <c r="C10" s="109">
        <v>0</v>
      </c>
      <c r="D10" s="109">
        <v>0</v>
      </c>
    </row>
    <row r="11" spans="1: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>
      <c r="A12" s="75"/>
      <c r="B12" s="108"/>
      <c r="C12" s="108"/>
      <c r="D12" s="108"/>
    </row>
    <row r="13" spans="1:5">
      <c r="A13" s="67" t="s">
        <v>69</v>
      </c>
      <c r="B13" s="106">
        <f>SUM(B14:B15)</f>
        <v>6746100</v>
      </c>
      <c r="C13" s="106">
        <f t="shared" ref="C13:D13" si="0">SUM(C14:C15)</f>
        <v>1357811.54</v>
      </c>
      <c r="D13" s="106">
        <f t="shared" si="0"/>
        <v>1357811.54</v>
      </c>
    </row>
    <row r="14" spans="1:5">
      <c r="A14" s="65" t="s">
        <v>70</v>
      </c>
      <c r="B14" s="109">
        <v>6746100</v>
      </c>
      <c r="C14" s="109">
        <v>1357811.54</v>
      </c>
      <c r="D14" s="109">
        <v>1357811.54</v>
      </c>
    </row>
    <row r="15" spans="1:5">
      <c r="A15" s="65" t="s">
        <v>71</v>
      </c>
      <c r="B15" s="109">
        <v>0</v>
      </c>
      <c r="C15" s="109">
        <v>0</v>
      </c>
      <c r="D15" s="109">
        <v>0</v>
      </c>
    </row>
    <row r="16" spans="1:5">
      <c r="A16" s="75"/>
      <c r="B16" s="108"/>
      <c r="C16" s="108"/>
      <c r="D16" s="108"/>
    </row>
    <row r="17" spans="1:4">
      <c r="A17" s="67" t="s">
        <v>72</v>
      </c>
      <c r="B17" s="13">
        <v>0</v>
      </c>
      <c r="C17" s="106">
        <f>C18+C19</f>
        <v>0</v>
      </c>
      <c r="D17" s="106">
        <f>D18+D19</f>
        <v>0</v>
      </c>
    </row>
    <row r="18" spans="1:4">
      <c r="A18" s="65" t="s">
        <v>73</v>
      </c>
      <c r="B18" s="14">
        <v>0</v>
      </c>
      <c r="C18" s="109">
        <v>0</v>
      </c>
      <c r="D18" s="109">
        <v>0</v>
      </c>
    </row>
    <row r="19" spans="1:4">
      <c r="A19" s="65" t="s">
        <v>74</v>
      </c>
      <c r="B19" s="14">
        <v>0</v>
      </c>
      <c r="C19" s="109">
        <v>0</v>
      </c>
      <c r="D19" s="109">
        <v>0</v>
      </c>
    </row>
    <row r="20" spans="1:4">
      <c r="A20" s="75"/>
      <c r="B20" s="108"/>
      <c r="C20" s="108"/>
      <c r="D20" s="108"/>
    </row>
    <row r="21" spans="1:4">
      <c r="A21" s="67" t="s">
        <v>75</v>
      </c>
      <c r="B21" s="106">
        <f>B8-B13+B17</f>
        <v>0</v>
      </c>
      <c r="C21" s="106">
        <f>C8-C13+C17</f>
        <v>328844.60999999987</v>
      </c>
      <c r="D21" s="106">
        <f>D8-D13+D17</f>
        <v>328844.60999999987</v>
      </c>
    </row>
    <row r="22" spans="1:4">
      <c r="A22" s="67"/>
      <c r="B22" s="108"/>
      <c r="C22" s="108"/>
      <c r="D22" s="108"/>
    </row>
    <row r="23" spans="1:4">
      <c r="A23" s="67" t="s">
        <v>76</v>
      </c>
      <c r="B23" s="106">
        <f>B21-B11</f>
        <v>0</v>
      </c>
      <c r="C23" s="106">
        <f>C21-C11</f>
        <v>328844.60999999987</v>
      </c>
      <c r="D23" s="106">
        <f>D21-D11</f>
        <v>328844.60999999987</v>
      </c>
    </row>
    <row r="24" spans="1:4">
      <c r="A24" s="67"/>
      <c r="B24" s="110"/>
      <c r="C24" s="110"/>
      <c r="D24" s="110"/>
    </row>
    <row r="25" spans="1:4">
      <c r="A25" s="111" t="s">
        <v>77</v>
      </c>
      <c r="B25" s="106">
        <f>B23-B17</f>
        <v>0</v>
      </c>
      <c r="C25" s="106">
        <f>C23-C17</f>
        <v>328844.60999999987</v>
      </c>
      <c r="D25" s="106">
        <f>D23-D17</f>
        <v>328844.60999999987</v>
      </c>
    </row>
    <row r="26" spans="1:4">
      <c r="A26" s="112"/>
      <c r="B26" s="113"/>
      <c r="C26" s="113"/>
      <c r="D26" s="113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>
      <c r="A30" s="65" t="s">
        <v>81</v>
      </c>
      <c r="B30" s="162">
        <v>0</v>
      </c>
      <c r="C30" s="162">
        <v>0</v>
      </c>
      <c r="D30" s="162">
        <v>0</v>
      </c>
    </row>
    <row r="31" spans="1:4">
      <c r="A31" s="65" t="s">
        <v>82</v>
      </c>
      <c r="B31" s="162">
        <v>0</v>
      </c>
      <c r="C31" s="162">
        <v>0</v>
      </c>
      <c r="D31" s="162">
        <v>0</v>
      </c>
    </row>
    <row r="32" spans="1:4">
      <c r="A32" s="68"/>
      <c r="B32" s="116"/>
      <c r="C32" s="116"/>
      <c r="D32" s="116"/>
    </row>
    <row r="33" spans="1:4">
      <c r="A33" s="67" t="s">
        <v>83</v>
      </c>
      <c r="B33" s="114">
        <f>B25+B29</f>
        <v>0</v>
      </c>
      <c r="C33" s="114">
        <f>C25+C29</f>
        <v>328844.60999999987</v>
      </c>
      <c r="D33" s="114">
        <f>D25+D29</f>
        <v>328844.60999999987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>
      <c r="A38" s="65" t="s">
        <v>85</v>
      </c>
      <c r="B38" s="162">
        <v>0</v>
      </c>
      <c r="C38" s="162">
        <v>0</v>
      </c>
      <c r="D38" s="162">
        <v>0</v>
      </c>
    </row>
    <row r="39" spans="1:4">
      <c r="A39" s="65" t="s">
        <v>86</v>
      </c>
      <c r="B39" s="162">
        <v>0</v>
      </c>
      <c r="C39" s="162">
        <v>0</v>
      </c>
      <c r="D39" s="162">
        <v>0</v>
      </c>
    </row>
    <row r="40" spans="1:4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>
      <c r="A41" s="65" t="s">
        <v>88</v>
      </c>
      <c r="B41" s="162">
        <v>0</v>
      </c>
      <c r="C41" s="162">
        <v>0</v>
      </c>
      <c r="D41" s="162">
        <v>0</v>
      </c>
    </row>
    <row r="42" spans="1:4">
      <c r="A42" s="65" t="s">
        <v>89</v>
      </c>
      <c r="B42" s="162">
        <v>0</v>
      </c>
      <c r="C42" s="162">
        <v>0</v>
      </c>
      <c r="D42" s="162">
        <v>0</v>
      </c>
    </row>
    <row r="43" spans="1:4">
      <c r="A43" s="68"/>
      <c r="B43" s="116"/>
      <c r="C43" s="116"/>
      <c r="D43" s="116"/>
    </row>
    <row r="44" spans="1:4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>
      <c r="A45" s="117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8" t="s">
        <v>91</v>
      </c>
      <c r="B48" s="160">
        <v>6746100</v>
      </c>
      <c r="C48" s="160">
        <v>1686656.15</v>
      </c>
      <c r="D48" s="160">
        <v>1686656.15</v>
      </c>
    </row>
    <row r="49" spans="1:4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>
      <c r="A50" s="120" t="s">
        <v>85</v>
      </c>
      <c r="B50" s="162">
        <v>0</v>
      </c>
      <c r="C50" s="162">
        <v>0</v>
      </c>
      <c r="D50" s="162">
        <v>0</v>
      </c>
    </row>
    <row r="51" spans="1:4">
      <c r="A51" s="120" t="s">
        <v>88</v>
      </c>
      <c r="B51" s="162">
        <v>0</v>
      </c>
      <c r="C51" s="162">
        <v>0</v>
      </c>
      <c r="D51" s="162">
        <v>0</v>
      </c>
    </row>
    <row r="52" spans="1:4">
      <c r="A52" s="68"/>
      <c r="B52" s="116"/>
      <c r="C52" s="116"/>
      <c r="D52" s="116"/>
    </row>
    <row r="53" spans="1:4">
      <c r="A53" s="65" t="s">
        <v>70</v>
      </c>
      <c r="B53" s="162">
        <v>6746100</v>
      </c>
      <c r="C53" s="162">
        <v>1357811.54</v>
      </c>
      <c r="D53" s="162">
        <v>1357811.54</v>
      </c>
    </row>
    <row r="54" spans="1:4">
      <c r="A54" s="68"/>
      <c r="B54" s="116"/>
      <c r="C54" s="116"/>
      <c r="D54" s="116"/>
    </row>
    <row r="55" spans="1:4">
      <c r="A55" s="65" t="s">
        <v>73</v>
      </c>
      <c r="B55" s="20"/>
      <c r="C55" s="162">
        <v>0</v>
      </c>
      <c r="D55" s="162">
        <v>0</v>
      </c>
    </row>
    <row r="56" spans="1:4">
      <c r="A56" s="68"/>
      <c r="B56" s="116"/>
      <c r="C56" s="116"/>
      <c r="D56" s="116"/>
    </row>
    <row r="57" spans="1:4">
      <c r="A57" s="111" t="s">
        <v>93</v>
      </c>
      <c r="B57" s="114">
        <f>B48+B49-B53+B55</f>
        <v>0</v>
      </c>
      <c r="C57" s="114">
        <f>C48+C49-C53+C55</f>
        <v>328844.60999999987</v>
      </c>
      <c r="D57" s="114">
        <f>D48+D49-D53+D55</f>
        <v>328844.60999999987</v>
      </c>
    </row>
    <row r="58" spans="1:4">
      <c r="A58" s="121"/>
      <c r="B58" s="122"/>
      <c r="C58" s="122"/>
      <c r="D58" s="122"/>
    </row>
    <row r="59" spans="1:4">
      <c r="A59" s="111" t="s">
        <v>94</v>
      </c>
      <c r="B59" s="114">
        <f>B57-B49</f>
        <v>0</v>
      </c>
      <c r="C59" s="114">
        <f>C57-C49</f>
        <v>328844.60999999987</v>
      </c>
      <c r="D59" s="114">
        <f>D57-D49</f>
        <v>328844.60999999987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8" t="s">
        <v>67</v>
      </c>
      <c r="B63" s="161">
        <v>0</v>
      </c>
      <c r="C63" s="161">
        <v>0</v>
      </c>
      <c r="D63" s="161">
        <v>0</v>
      </c>
    </row>
    <row r="64" spans="1:4" ht="14.65" customHeight="1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>
      <c r="A65" s="120" t="s">
        <v>86</v>
      </c>
      <c r="B65" s="109">
        <v>0</v>
      </c>
      <c r="C65" s="109">
        <v>0</v>
      </c>
      <c r="D65" s="109">
        <v>0</v>
      </c>
    </row>
    <row r="66" spans="1:4">
      <c r="A66" s="120" t="s">
        <v>89</v>
      </c>
      <c r="B66" s="109">
        <v>0</v>
      </c>
      <c r="C66" s="109">
        <v>0</v>
      </c>
      <c r="D66" s="109">
        <v>0</v>
      </c>
    </row>
    <row r="67" spans="1:4">
      <c r="A67" s="68"/>
      <c r="B67" s="108"/>
      <c r="C67" s="108"/>
      <c r="D67" s="108"/>
    </row>
    <row r="68" spans="1:4">
      <c r="A68" s="65" t="s">
        <v>96</v>
      </c>
      <c r="B68" s="109">
        <v>0</v>
      </c>
      <c r="C68" s="109">
        <v>0</v>
      </c>
      <c r="D68" s="109">
        <v>0</v>
      </c>
    </row>
    <row r="69" spans="1:4">
      <c r="A69" s="68"/>
      <c r="B69" s="108"/>
      <c r="C69" s="108"/>
      <c r="D69" s="108"/>
    </row>
    <row r="70" spans="1:4">
      <c r="A70" s="65" t="s">
        <v>74</v>
      </c>
      <c r="B70" s="22">
        <v>0</v>
      </c>
      <c r="C70" s="109">
        <v>0</v>
      </c>
      <c r="D70" s="109">
        <v>0</v>
      </c>
    </row>
    <row r="71" spans="1:4">
      <c r="A71" s="68"/>
      <c r="B71" s="108"/>
      <c r="C71" s="108"/>
      <c r="D71" s="108"/>
    </row>
    <row r="72" spans="1:4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>
      <c r="A73" s="68"/>
      <c r="B73" s="108"/>
      <c r="C73" s="108"/>
      <c r="D73" s="108"/>
    </row>
    <row r="74" spans="1:4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="57" zoomScaleNormal="90" workbookViewId="0">
      <selection sqref="A1:G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185" t="s">
        <v>100</v>
      </c>
      <c r="B1" s="185"/>
      <c r="C1" s="185"/>
      <c r="D1" s="185"/>
      <c r="E1" s="185"/>
      <c r="F1" s="185"/>
      <c r="G1" s="185"/>
    </row>
    <row r="2" spans="1:7">
      <c r="A2" s="171" t="s">
        <v>661</v>
      </c>
      <c r="B2" s="172"/>
      <c r="C2" s="172"/>
      <c r="D2" s="172"/>
      <c r="E2" s="172"/>
      <c r="F2" s="172"/>
      <c r="G2" s="173"/>
    </row>
    <row r="3" spans="1:7">
      <c r="A3" s="174" t="s">
        <v>101</v>
      </c>
      <c r="B3" s="175"/>
      <c r="C3" s="175"/>
      <c r="D3" s="175"/>
      <c r="E3" s="175"/>
      <c r="F3" s="175"/>
      <c r="G3" s="176"/>
    </row>
    <row r="4" spans="1:7">
      <c r="A4" s="174" t="s">
        <v>664</v>
      </c>
      <c r="B4" s="175"/>
      <c r="C4" s="175"/>
      <c r="D4" s="175"/>
      <c r="E4" s="175"/>
      <c r="F4" s="175"/>
      <c r="G4" s="176"/>
    </row>
    <row r="5" spans="1:7">
      <c r="A5" s="177" t="s">
        <v>2</v>
      </c>
      <c r="B5" s="178"/>
      <c r="C5" s="178"/>
      <c r="D5" s="178"/>
      <c r="E5" s="178"/>
      <c r="F5" s="178"/>
      <c r="G5" s="179"/>
    </row>
    <row r="6" spans="1:7">
      <c r="A6" s="182" t="s">
        <v>63</v>
      </c>
      <c r="B6" s="184" t="s">
        <v>102</v>
      </c>
      <c r="C6" s="184"/>
      <c r="D6" s="184"/>
      <c r="E6" s="184"/>
      <c r="F6" s="184"/>
      <c r="G6" s="184" t="s">
        <v>103</v>
      </c>
    </row>
    <row r="7" spans="1:7" ht="30">
      <c r="A7" s="183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4"/>
    </row>
    <row r="8" spans="1:7">
      <c r="A8" s="25" t="s">
        <v>108</v>
      </c>
      <c r="B8" s="123"/>
      <c r="C8" s="123"/>
      <c r="D8" s="123"/>
      <c r="E8" s="123"/>
      <c r="F8" s="123"/>
      <c r="G8" s="123"/>
    </row>
    <row r="9" spans="1:7">
      <c r="A9" s="65" t="s">
        <v>109</v>
      </c>
      <c r="B9" s="162">
        <v>0</v>
      </c>
      <c r="C9" s="162">
        <v>0</v>
      </c>
      <c r="D9" s="115">
        <f>B9+C9</f>
        <v>0</v>
      </c>
      <c r="E9" s="162">
        <v>0</v>
      </c>
      <c r="F9" s="162">
        <v>0</v>
      </c>
      <c r="G9" s="115">
        <f>F9-B9</f>
        <v>0</v>
      </c>
    </row>
    <row r="10" spans="1:7">
      <c r="A10" s="65" t="s">
        <v>110</v>
      </c>
      <c r="B10" s="162">
        <v>0</v>
      </c>
      <c r="C10" s="162">
        <v>0</v>
      </c>
      <c r="D10" s="115">
        <f t="shared" ref="D10:D15" si="0">B10+C10</f>
        <v>0</v>
      </c>
      <c r="E10" s="162">
        <v>0</v>
      </c>
      <c r="F10" s="162">
        <v>0</v>
      </c>
      <c r="G10" s="115">
        <f t="shared" ref="G10:G39" si="1">F10-B10</f>
        <v>0</v>
      </c>
    </row>
    <row r="11" spans="1:7">
      <c r="A11" s="65" t="s">
        <v>111</v>
      </c>
      <c r="B11" s="162">
        <v>0</v>
      </c>
      <c r="C11" s="162">
        <v>0</v>
      </c>
      <c r="D11" s="115">
        <f t="shared" si="0"/>
        <v>0</v>
      </c>
      <c r="E11" s="162">
        <v>0</v>
      </c>
      <c r="F11" s="162">
        <v>0</v>
      </c>
      <c r="G11" s="115">
        <f t="shared" si="1"/>
        <v>0</v>
      </c>
    </row>
    <row r="12" spans="1:7">
      <c r="A12" s="65" t="s">
        <v>112</v>
      </c>
      <c r="B12" s="162">
        <v>0</v>
      </c>
      <c r="C12" s="162">
        <v>0</v>
      </c>
      <c r="D12" s="115">
        <f t="shared" si="0"/>
        <v>0</v>
      </c>
      <c r="E12" s="162">
        <v>0</v>
      </c>
      <c r="F12" s="162">
        <v>0</v>
      </c>
      <c r="G12" s="115">
        <f t="shared" si="1"/>
        <v>0</v>
      </c>
    </row>
    <row r="13" spans="1:7">
      <c r="A13" s="65" t="s">
        <v>113</v>
      </c>
      <c r="B13" s="162">
        <v>0</v>
      </c>
      <c r="C13" s="162">
        <v>0</v>
      </c>
      <c r="D13" s="115">
        <f t="shared" si="0"/>
        <v>0</v>
      </c>
      <c r="E13" s="162">
        <v>0</v>
      </c>
      <c r="F13" s="162">
        <v>0</v>
      </c>
      <c r="G13" s="115">
        <f t="shared" si="1"/>
        <v>0</v>
      </c>
    </row>
    <row r="14" spans="1:7">
      <c r="A14" s="65" t="s">
        <v>114</v>
      </c>
      <c r="B14" s="162">
        <v>0</v>
      </c>
      <c r="C14" s="162">
        <v>0</v>
      </c>
      <c r="D14" s="115">
        <f t="shared" si="0"/>
        <v>0</v>
      </c>
      <c r="E14" s="162">
        <v>0</v>
      </c>
      <c r="F14" s="162">
        <v>0</v>
      </c>
      <c r="G14" s="115">
        <f t="shared" si="1"/>
        <v>0</v>
      </c>
    </row>
    <row r="15" spans="1:7">
      <c r="A15" s="65" t="s">
        <v>115</v>
      </c>
      <c r="B15" s="162">
        <v>431500</v>
      </c>
      <c r="C15" s="162">
        <v>0</v>
      </c>
      <c r="D15" s="115">
        <f t="shared" si="0"/>
        <v>431500</v>
      </c>
      <c r="E15" s="162">
        <v>149006.15</v>
      </c>
      <c r="F15" s="162">
        <v>149006.15</v>
      </c>
      <c r="G15" s="115">
        <f t="shared" si="1"/>
        <v>-282493.84999999998</v>
      </c>
    </row>
    <row r="16" spans="1:7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>
      <c r="A17" s="125" t="s">
        <v>117</v>
      </c>
      <c r="B17" s="162">
        <v>0</v>
      </c>
      <c r="C17" s="162">
        <v>0</v>
      </c>
      <c r="D17" s="115">
        <f t="shared" ref="D17:D27" si="3">B17+C17</f>
        <v>0</v>
      </c>
      <c r="E17" s="162">
        <v>0</v>
      </c>
      <c r="F17" s="162">
        <v>0</v>
      </c>
      <c r="G17" s="115">
        <f t="shared" si="1"/>
        <v>0</v>
      </c>
    </row>
    <row r="18" spans="1:7">
      <c r="A18" s="125" t="s">
        <v>118</v>
      </c>
      <c r="B18" s="162">
        <v>0</v>
      </c>
      <c r="C18" s="162">
        <v>0</v>
      </c>
      <c r="D18" s="115">
        <f t="shared" si="3"/>
        <v>0</v>
      </c>
      <c r="E18" s="162">
        <v>0</v>
      </c>
      <c r="F18" s="162">
        <v>0</v>
      </c>
      <c r="G18" s="115">
        <f t="shared" si="1"/>
        <v>0</v>
      </c>
    </row>
    <row r="19" spans="1:7">
      <c r="A19" s="125" t="s">
        <v>119</v>
      </c>
      <c r="B19" s="162">
        <v>0</v>
      </c>
      <c r="C19" s="162">
        <v>0</v>
      </c>
      <c r="D19" s="115">
        <f t="shared" si="3"/>
        <v>0</v>
      </c>
      <c r="E19" s="162">
        <v>0</v>
      </c>
      <c r="F19" s="162">
        <v>0</v>
      </c>
      <c r="G19" s="115">
        <f t="shared" si="1"/>
        <v>0</v>
      </c>
    </row>
    <row r="20" spans="1:7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>
      <c r="A22" s="125" t="s">
        <v>122</v>
      </c>
      <c r="B22" s="162">
        <v>0</v>
      </c>
      <c r="C22" s="162">
        <v>0</v>
      </c>
      <c r="D22" s="115">
        <f t="shared" si="3"/>
        <v>0</v>
      </c>
      <c r="E22" s="162">
        <v>0</v>
      </c>
      <c r="F22" s="162">
        <v>0</v>
      </c>
      <c r="G22" s="115">
        <f t="shared" si="1"/>
        <v>0</v>
      </c>
    </row>
    <row r="23" spans="1:7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>
      <c r="A25" s="125" t="s">
        <v>125</v>
      </c>
      <c r="B25" s="162">
        <v>0</v>
      </c>
      <c r="C25" s="162">
        <v>0</v>
      </c>
      <c r="D25" s="115">
        <f t="shared" si="3"/>
        <v>0</v>
      </c>
      <c r="E25" s="162">
        <v>0</v>
      </c>
      <c r="F25" s="162">
        <v>0</v>
      </c>
      <c r="G25" s="115">
        <f t="shared" si="1"/>
        <v>0</v>
      </c>
    </row>
    <row r="26" spans="1:7">
      <c r="A26" s="125" t="s">
        <v>126</v>
      </c>
      <c r="B26" s="162">
        <v>0</v>
      </c>
      <c r="C26" s="162">
        <v>0</v>
      </c>
      <c r="D26" s="115">
        <f t="shared" si="3"/>
        <v>0</v>
      </c>
      <c r="E26" s="162">
        <v>0</v>
      </c>
      <c r="F26" s="162">
        <v>0</v>
      </c>
      <c r="G26" s="115">
        <f t="shared" si="1"/>
        <v>0</v>
      </c>
    </row>
    <row r="27" spans="1:7">
      <c r="A27" s="125" t="s">
        <v>127</v>
      </c>
      <c r="B27" s="162">
        <v>0</v>
      </c>
      <c r="C27" s="162">
        <v>0</v>
      </c>
      <c r="D27" s="115">
        <f t="shared" si="3"/>
        <v>0</v>
      </c>
      <c r="E27" s="162">
        <v>0</v>
      </c>
      <c r="F27" s="162">
        <v>0</v>
      </c>
      <c r="G27" s="115">
        <f t="shared" si="1"/>
        <v>0</v>
      </c>
    </row>
    <row r="28" spans="1:7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>
      <c r="A29" s="125" t="s">
        <v>129</v>
      </c>
      <c r="B29" s="162">
        <v>0</v>
      </c>
      <c r="C29" s="162">
        <v>0</v>
      </c>
      <c r="D29" s="115">
        <f t="shared" ref="D29:D33" si="5">B29+C29</f>
        <v>0</v>
      </c>
      <c r="E29" s="162">
        <v>0</v>
      </c>
      <c r="F29" s="162">
        <v>0</v>
      </c>
      <c r="G29" s="115">
        <f t="shared" si="1"/>
        <v>0</v>
      </c>
    </row>
    <row r="30" spans="1:7">
      <c r="A30" s="125" t="s">
        <v>130</v>
      </c>
      <c r="B30" s="162">
        <v>0</v>
      </c>
      <c r="C30" s="162">
        <v>0</v>
      </c>
      <c r="D30" s="115">
        <f t="shared" si="5"/>
        <v>0</v>
      </c>
      <c r="E30" s="162">
        <v>0</v>
      </c>
      <c r="F30" s="162">
        <v>0</v>
      </c>
      <c r="G30" s="115">
        <f t="shared" si="1"/>
        <v>0</v>
      </c>
    </row>
    <row r="31" spans="1:7">
      <c r="A31" s="125" t="s">
        <v>131</v>
      </c>
      <c r="B31" s="162">
        <v>0</v>
      </c>
      <c r="C31" s="162">
        <v>0</v>
      </c>
      <c r="D31" s="115">
        <f t="shared" si="5"/>
        <v>0</v>
      </c>
      <c r="E31" s="162">
        <v>0</v>
      </c>
      <c r="F31" s="162">
        <v>0</v>
      </c>
      <c r="G31" s="115">
        <f t="shared" si="1"/>
        <v>0</v>
      </c>
    </row>
    <row r="32" spans="1:7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>
      <c r="A33" s="125" t="s">
        <v>133</v>
      </c>
      <c r="B33" s="162">
        <v>0</v>
      </c>
      <c r="C33" s="162">
        <v>0</v>
      </c>
      <c r="D33" s="115">
        <f t="shared" si="5"/>
        <v>0</v>
      </c>
      <c r="E33" s="162">
        <v>0</v>
      </c>
      <c r="F33" s="162">
        <v>0</v>
      </c>
      <c r="G33" s="115">
        <f t="shared" si="1"/>
        <v>0</v>
      </c>
    </row>
    <row r="34" spans="1:7">
      <c r="A34" s="65" t="s">
        <v>134</v>
      </c>
      <c r="B34" s="162">
        <v>6314600</v>
      </c>
      <c r="C34" s="162">
        <v>0</v>
      </c>
      <c r="D34" s="115">
        <f>B34+C34</f>
        <v>6314600</v>
      </c>
      <c r="E34" s="162">
        <v>1537650</v>
      </c>
      <c r="F34" s="162">
        <v>1537650</v>
      </c>
      <c r="G34" s="115">
        <f t="shared" si="1"/>
        <v>-4776950</v>
      </c>
    </row>
    <row r="35" spans="1:7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>
      <c r="A36" s="125" t="s">
        <v>136</v>
      </c>
      <c r="B36" s="162">
        <v>0</v>
      </c>
      <c r="C36" s="162">
        <v>0</v>
      </c>
      <c r="D36" s="115">
        <f>B36+C36</f>
        <v>0</v>
      </c>
      <c r="E36" s="162">
        <v>0</v>
      </c>
      <c r="F36" s="162">
        <v>0</v>
      </c>
      <c r="G36" s="115">
        <f t="shared" si="1"/>
        <v>0</v>
      </c>
    </row>
    <row r="37" spans="1:7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>
      <c r="A40" s="68"/>
      <c r="B40" s="115"/>
      <c r="C40" s="115"/>
      <c r="D40" s="115"/>
      <c r="E40" s="115"/>
      <c r="F40" s="115"/>
      <c r="G40" s="115"/>
    </row>
    <row r="41" spans="1:7">
      <c r="A41" s="67" t="s">
        <v>140</v>
      </c>
      <c r="B41" s="114">
        <f>B9+B10+B11+B12+B13+B14+B15+B16+B28++B34+B35+B37</f>
        <v>6746100</v>
      </c>
      <c r="C41" s="114">
        <f t="shared" ref="C41:G41" si="7">C9+C10+C11+C12+C13+C14+C15+C16+C28++C34+C35+C37</f>
        <v>0</v>
      </c>
      <c r="D41" s="114">
        <f t="shared" si="7"/>
        <v>6746100</v>
      </c>
      <c r="E41" s="114">
        <f t="shared" si="7"/>
        <v>1686656.15</v>
      </c>
      <c r="F41" s="114">
        <f t="shared" si="7"/>
        <v>1686656.15</v>
      </c>
      <c r="G41" s="114">
        <f t="shared" si="7"/>
        <v>-5059443.8499999996</v>
      </c>
    </row>
    <row r="42" spans="1:7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>
      <c r="A43" s="68"/>
      <c r="B43" s="116"/>
      <c r="C43" s="116"/>
      <c r="D43" s="116"/>
      <c r="E43" s="116"/>
      <c r="F43" s="116"/>
      <c r="G43" s="116"/>
    </row>
    <row r="44" spans="1:7">
      <c r="A44" s="67" t="s">
        <v>142</v>
      </c>
      <c r="B44" s="116"/>
      <c r="C44" s="116"/>
      <c r="D44" s="116"/>
      <c r="E44" s="116"/>
      <c r="F44" s="116"/>
      <c r="G44" s="116"/>
    </row>
    <row r="45" spans="1:7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>
      <c r="A48" s="126" t="s">
        <v>146</v>
      </c>
      <c r="B48" s="162">
        <v>0</v>
      </c>
      <c r="C48" s="162">
        <v>0</v>
      </c>
      <c r="D48" s="115">
        <f t="shared" si="9"/>
        <v>0</v>
      </c>
      <c r="E48" s="162">
        <v>0</v>
      </c>
      <c r="F48" s="162">
        <v>0</v>
      </c>
      <c r="G48" s="115">
        <f t="shared" si="10"/>
        <v>0</v>
      </c>
    </row>
    <row r="49" spans="1:7" ht="30">
      <c r="A49" s="126" t="s">
        <v>147</v>
      </c>
      <c r="B49" s="162">
        <v>0</v>
      </c>
      <c r="C49" s="162">
        <v>0</v>
      </c>
      <c r="D49" s="115">
        <f t="shared" si="9"/>
        <v>0</v>
      </c>
      <c r="E49" s="162">
        <v>0</v>
      </c>
      <c r="F49" s="162">
        <v>0</v>
      </c>
      <c r="G49" s="115">
        <f>F49-B49</f>
        <v>0</v>
      </c>
    </row>
    <row r="50" spans="1:7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>
      <c r="A53" s="125" t="s">
        <v>151</v>
      </c>
      <c r="B53" s="162">
        <v>0</v>
      </c>
      <c r="C53" s="162">
        <v>0</v>
      </c>
      <c r="D53" s="115">
        <f t="shared" si="9"/>
        <v>0</v>
      </c>
      <c r="E53" s="162">
        <v>0</v>
      </c>
      <c r="F53" s="162">
        <v>0</v>
      </c>
      <c r="G53" s="115">
        <f t="shared" si="11"/>
        <v>0</v>
      </c>
    </row>
    <row r="54" spans="1:7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>
      <c r="A58" s="127" t="s">
        <v>156</v>
      </c>
      <c r="B58" s="162">
        <v>0</v>
      </c>
      <c r="C58" s="162">
        <v>0</v>
      </c>
      <c r="D58" s="115">
        <f t="shared" si="13"/>
        <v>0</v>
      </c>
      <c r="E58" s="162">
        <v>0</v>
      </c>
      <c r="F58" s="162">
        <v>0</v>
      </c>
      <c r="G58" s="115">
        <f t="shared" si="11"/>
        <v>0</v>
      </c>
    </row>
    <row r="59" spans="1:7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>
      <c r="A60" s="126" t="s">
        <v>158</v>
      </c>
      <c r="B60" s="162">
        <v>0</v>
      </c>
      <c r="C60" s="162">
        <v>0</v>
      </c>
      <c r="D60" s="115">
        <f t="shared" ref="D60:D63" si="15">B60+C60</f>
        <v>0</v>
      </c>
      <c r="E60" s="162">
        <v>0</v>
      </c>
      <c r="F60" s="162">
        <v>0</v>
      </c>
      <c r="G60" s="115">
        <f t="shared" si="11"/>
        <v>0</v>
      </c>
    </row>
    <row r="61" spans="1:7">
      <c r="A61" s="126" t="s">
        <v>159</v>
      </c>
      <c r="B61" s="162">
        <v>0</v>
      </c>
      <c r="C61" s="162">
        <v>0</v>
      </c>
      <c r="D61" s="115">
        <f t="shared" si="15"/>
        <v>0</v>
      </c>
      <c r="E61" s="162">
        <v>0</v>
      </c>
      <c r="F61" s="162">
        <v>0</v>
      </c>
      <c r="G61" s="115">
        <f t="shared" si="11"/>
        <v>0</v>
      </c>
    </row>
    <row r="62" spans="1:7">
      <c r="A62" s="65" t="s">
        <v>160</v>
      </c>
      <c r="B62" s="162">
        <v>0</v>
      </c>
      <c r="C62" s="162">
        <v>0</v>
      </c>
      <c r="D62" s="115">
        <f t="shared" si="15"/>
        <v>0</v>
      </c>
      <c r="E62" s="162">
        <v>0</v>
      </c>
      <c r="F62" s="162">
        <v>0</v>
      </c>
      <c r="G62" s="115">
        <f t="shared" si="11"/>
        <v>0</v>
      </c>
    </row>
    <row r="63" spans="1:7">
      <c r="A63" s="65" t="s">
        <v>161</v>
      </c>
      <c r="B63" s="162">
        <v>0</v>
      </c>
      <c r="C63" s="162">
        <v>0</v>
      </c>
      <c r="D63" s="115">
        <f t="shared" si="15"/>
        <v>0</v>
      </c>
      <c r="E63" s="162">
        <v>0</v>
      </c>
      <c r="F63" s="162">
        <v>0</v>
      </c>
      <c r="G63" s="115">
        <f t="shared" si="11"/>
        <v>0</v>
      </c>
    </row>
    <row r="64" spans="1:7">
      <c r="A64" s="68"/>
      <c r="B64" s="116"/>
      <c r="C64" s="116"/>
      <c r="D64" s="116"/>
      <c r="E64" s="116"/>
      <c r="F64" s="116"/>
      <c r="G64" s="116"/>
    </row>
    <row r="65" spans="1:7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>
      <c r="A66" s="68"/>
      <c r="B66" s="116"/>
      <c r="C66" s="116"/>
      <c r="D66" s="116"/>
      <c r="E66" s="116"/>
      <c r="F66" s="116"/>
      <c r="G66" s="116"/>
    </row>
    <row r="67" spans="1:7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>
      <c r="A68" s="65" t="s">
        <v>164</v>
      </c>
      <c r="B68" s="162">
        <v>0</v>
      </c>
      <c r="C68" s="162">
        <v>0</v>
      </c>
      <c r="D68" s="115">
        <f>B68+C68</f>
        <v>0</v>
      </c>
      <c r="E68" s="162">
        <v>0</v>
      </c>
      <c r="F68" s="162">
        <v>0</v>
      </c>
      <c r="G68" s="115">
        <f t="shared" ref="G68" si="18">F68-B68</f>
        <v>0</v>
      </c>
    </row>
    <row r="69" spans="1:7">
      <c r="A69" s="68"/>
      <c r="B69" s="116"/>
      <c r="C69" s="116"/>
      <c r="D69" s="116"/>
      <c r="E69" s="116"/>
      <c r="F69" s="116"/>
      <c r="G69" s="116"/>
    </row>
    <row r="70" spans="1:7">
      <c r="A70" s="67" t="s">
        <v>165</v>
      </c>
      <c r="B70" s="114">
        <f>B41+B65+B67</f>
        <v>6746100</v>
      </c>
      <c r="C70" s="114">
        <f t="shared" ref="C70:G70" si="19">C41+C65+C67</f>
        <v>0</v>
      </c>
      <c r="D70" s="114">
        <f t="shared" si="19"/>
        <v>6746100</v>
      </c>
      <c r="E70" s="114">
        <f t="shared" si="19"/>
        <v>1686656.15</v>
      </c>
      <c r="F70" s="114">
        <f t="shared" si="19"/>
        <v>1686656.15</v>
      </c>
      <c r="G70" s="114">
        <f t="shared" si="19"/>
        <v>-5059443.8499999996</v>
      </c>
    </row>
    <row r="71" spans="1:7">
      <c r="A71" s="68"/>
      <c r="B71" s="116"/>
      <c r="C71" s="116"/>
      <c r="D71" s="116"/>
      <c r="E71" s="116"/>
      <c r="F71" s="116"/>
      <c r="G71" s="116"/>
    </row>
    <row r="72" spans="1:7">
      <c r="A72" s="67" t="s">
        <v>166</v>
      </c>
      <c r="B72" s="116"/>
      <c r="C72" s="116"/>
      <c r="D72" s="116"/>
      <c r="E72" s="116"/>
      <c r="F72" s="116"/>
      <c r="G72" s="116"/>
    </row>
    <row r="73" spans="1:7" ht="30">
      <c r="A73" s="128" t="s">
        <v>167</v>
      </c>
      <c r="B73" s="162">
        <v>0</v>
      </c>
      <c r="C73" s="162">
        <v>0</v>
      </c>
      <c r="D73" s="115">
        <f t="shared" ref="D73:D74" si="20">B73+C73</f>
        <v>0</v>
      </c>
      <c r="E73" s="162">
        <v>0</v>
      </c>
      <c r="F73" s="162">
        <v>0</v>
      </c>
      <c r="G73" s="115">
        <f t="shared" ref="G73:G74" si="21">F73-B73</f>
        <v>0</v>
      </c>
    </row>
    <row r="74" spans="1:7" ht="30">
      <c r="A74" s="128" t="s">
        <v>168</v>
      </c>
      <c r="B74" s="162">
        <v>0</v>
      </c>
      <c r="C74" s="162">
        <v>0</v>
      </c>
      <c r="D74" s="115">
        <f t="shared" si="20"/>
        <v>0</v>
      </c>
      <c r="E74" s="162">
        <v>0</v>
      </c>
      <c r="F74" s="162">
        <v>0</v>
      </c>
      <c r="G74" s="115">
        <f t="shared" si="21"/>
        <v>0</v>
      </c>
    </row>
    <row r="75" spans="1:7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="60" zoomScaleNormal="60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>
      <c r="A1" s="189" t="s">
        <v>170</v>
      </c>
      <c r="B1" s="185"/>
      <c r="C1" s="185"/>
      <c r="D1" s="185"/>
      <c r="E1" s="185"/>
      <c r="F1" s="185"/>
      <c r="G1" s="185"/>
      <c r="H1" s="153"/>
    </row>
    <row r="2" spans="1:8">
      <c r="A2" s="182" t="s">
        <v>661</v>
      </c>
      <c r="B2" s="182"/>
      <c r="C2" s="182"/>
      <c r="D2" s="182"/>
      <c r="E2" s="182"/>
      <c r="F2" s="182"/>
      <c r="G2" s="182"/>
      <c r="H2" s="153"/>
    </row>
    <row r="3" spans="1:8">
      <c r="A3" s="188" t="s">
        <v>171</v>
      </c>
      <c r="B3" s="188"/>
      <c r="C3" s="188"/>
      <c r="D3" s="188"/>
      <c r="E3" s="188"/>
      <c r="F3" s="188"/>
      <c r="G3" s="188"/>
      <c r="H3" s="153"/>
    </row>
    <row r="4" spans="1:8">
      <c r="A4" s="188" t="s">
        <v>172</v>
      </c>
      <c r="B4" s="188"/>
      <c r="C4" s="188"/>
      <c r="D4" s="188"/>
      <c r="E4" s="188"/>
      <c r="F4" s="188"/>
      <c r="G4" s="188"/>
      <c r="H4" s="153"/>
    </row>
    <row r="5" spans="1:8">
      <c r="A5" s="188" t="s">
        <v>664</v>
      </c>
      <c r="B5" s="188"/>
      <c r="C5" s="188"/>
      <c r="D5" s="188"/>
      <c r="E5" s="188"/>
      <c r="F5" s="188"/>
      <c r="G5" s="188"/>
      <c r="H5" s="153"/>
    </row>
    <row r="6" spans="1:8">
      <c r="A6" s="183" t="s">
        <v>2</v>
      </c>
      <c r="B6" s="183"/>
      <c r="C6" s="183"/>
      <c r="D6" s="183"/>
      <c r="E6" s="183"/>
      <c r="F6" s="183"/>
      <c r="G6" s="183"/>
      <c r="H6" s="153"/>
    </row>
    <row r="7" spans="1:8">
      <c r="A7" s="186" t="s">
        <v>63</v>
      </c>
      <c r="B7" s="186" t="s">
        <v>173</v>
      </c>
      <c r="C7" s="186"/>
      <c r="D7" s="186"/>
      <c r="E7" s="186"/>
      <c r="F7" s="186"/>
      <c r="G7" s="187" t="s">
        <v>174</v>
      </c>
      <c r="H7" s="153"/>
    </row>
    <row r="8" spans="1:8" ht="30">
      <c r="A8" s="186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6"/>
      <c r="H8" s="153"/>
    </row>
    <row r="9" spans="1:8">
      <c r="A9" s="33" t="s">
        <v>177</v>
      </c>
      <c r="B9" s="129">
        <f>B10+B18+B189+B28+B38+B48+B58+B62+B71+B75</f>
        <v>6746100</v>
      </c>
      <c r="C9" s="129">
        <f t="shared" ref="C9:G9" si="0">C10+C18+C189+C28+C38+C48+C58+C62+C71+C75</f>
        <v>0</v>
      </c>
      <c r="D9" s="129">
        <f t="shared" si="0"/>
        <v>6746100</v>
      </c>
      <c r="E9" s="129">
        <f t="shared" si="0"/>
        <v>1357811.54</v>
      </c>
      <c r="F9" s="129">
        <f t="shared" si="0"/>
        <v>1357811.54</v>
      </c>
      <c r="G9" s="129">
        <f t="shared" si="0"/>
        <v>5388288.4600000009</v>
      </c>
      <c r="H9" s="153"/>
    </row>
    <row r="10" spans="1:8">
      <c r="A10" s="130" t="s">
        <v>178</v>
      </c>
      <c r="B10" s="131">
        <f>SUM(B11:B17)</f>
        <v>3670303.3499999996</v>
      </c>
      <c r="C10" s="131">
        <f t="shared" ref="C10:G10" si="1">SUM(C11:C17)</f>
        <v>0</v>
      </c>
      <c r="D10" s="131">
        <f t="shared" si="1"/>
        <v>3670303.3499999996</v>
      </c>
      <c r="E10" s="131">
        <f t="shared" si="1"/>
        <v>845677.01</v>
      </c>
      <c r="F10" s="131">
        <f t="shared" si="1"/>
        <v>845677.01</v>
      </c>
      <c r="G10" s="131">
        <f t="shared" si="1"/>
        <v>2824626.3400000003</v>
      </c>
      <c r="H10" s="153"/>
    </row>
    <row r="11" spans="1:8">
      <c r="A11" s="132" t="s">
        <v>179</v>
      </c>
      <c r="B11" s="163">
        <v>1517447.21</v>
      </c>
      <c r="C11" s="163">
        <v>0</v>
      </c>
      <c r="D11" s="131">
        <f>B11+C11</f>
        <v>1517447.21</v>
      </c>
      <c r="E11" s="163">
        <v>374361.86</v>
      </c>
      <c r="F11" s="163">
        <v>374361.86</v>
      </c>
      <c r="G11" s="131">
        <f>D11-E11</f>
        <v>1143085.3500000001</v>
      </c>
      <c r="H11" s="154" t="s">
        <v>538</v>
      </c>
    </row>
    <row r="12" spans="1:8">
      <c r="A12" s="132" t="s">
        <v>180</v>
      </c>
      <c r="B12" s="163">
        <v>1862159.88</v>
      </c>
      <c r="C12" s="163">
        <v>0</v>
      </c>
      <c r="D12" s="131">
        <f t="shared" ref="D12:D17" si="2">B12+C12</f>
        <v>1862159.88</v>
      </c>
      <c r="E12" s="163">
        <v>454935.45</v>
      </c>
      <c r="F12" s="163">
        <v>454935.45</v>
      </c>
      <c r="G12" s="131">
        <f t="shared" ref="G12:G17" si="3">D12-E12</f>
        <v>1407224.43</v>
      </c>
      <c r="H12" s="154" t="s">
        <v>539</v>
      </c>
    </row>
    <row r="13" spans="1:8">
      <c r="A13" s="132" t="s">
        <v>181</v>
      </c>
      <c r="B13" s="163">
        <v>240696.26</v>
      </c>
      <c r="C13" s="163">
        <v>0</v>
      </c>
      <c r="D13" s="131">
        <f t="shared" si="2"/>
        <v>240696.26</v>
      </c>
      <c r="E13" s="163">
        <v>16379.7</v>
      </c>
      <c r="F13" s="163">
        <v>16379.7</v>
      </c>
      <c r="G13" s="131">
        <f t="shared" si="3"/>
        <v>224316.56</v>
      </c>
      <c r="H13" s="154" t="s">
        <v>540</v>
      </c>
    </row>
    <row r="14" spans="1:8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541</v>
      </c>
    </row>
    <row r="15" spans="1:8">
      <c r="A15" s="132" t="s">
        <v>183</v>
      </c>
      <c r="B15" s="163">
        <v>50000</v>
      </c>
      <c r="C15" s="163">
        <v>0</v>
      </c>
      <c r="D15" s="131">
        <f t="shared" si="2"/>
        <v>50000</v>
      </c>
      <c r="E15" s="163">
        <v>0</v>
      </c>
      <c r="F15" s="163">
        <v>0</v>
      </c>
      <c r="G15" s="131">
        <f t="shared" si="3"/>
        <v>50000</v>
      </c>
      <c r="H15" s="154" t="s">
        <v>542</v>
      </c>
    </row>
    <row r="16" spans="1:8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543</v>
      </c>
    </row>
    <row r="17" spans="1:8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544</v>
      </c>
    </row>
    <row r="18" spans="1:8">
      <c r="A18" s="130" t="s">
        <v>186</v>
      </c>
      <c r="B18" s="131">
        <f>SUM(B19:B27)</f>
        <v>375000</v>
      </c>
      <c r="C18" s="131">
        <f t="shared" ref="C18:G18" si="4">SUM(C19:C27)</f>
        <v>0</v>
      </c>
      <c r="D18" s="131">
        <f t="shared" si="4"/>
        <v>375000</v>
      </c>
      <c r="E18" s="131">
        <f t="shared" si="4"/>
        <v>47803.72</v>
      </c>
      <c r="F18" s="131">
        <f t="shared" si="4"/>
        <v>47803.72</v>
      </c>
      <c r="G18" s="131">
        <f t="shared" si="4"/>
        <v>327196.28000000003</v>
      </c>
      <c r="H18" s="153"/>
    </row>
    <row r="19" spans="1:8">
      <c r="A19" s="132" t="s">
        <v>187</v>
      </c>
      <c r="B19" s="163">
        <v>158000</v>
      </c>
      <c r="C19" s="163">
        <v>0</v>
      </c>
      <c r="D19" s="131">
        <f t="shared" ref="D19:D27" si="5">B19+C19</f>
        <v>158000</v>
      </c>
      <c r="E19" s="163">
        <v>23016.3</v>
      </c>
      <c r="F19" s="163">
        <v>23016.3</v>
      </c>
      <c r="G19" s="131">
        <f t="shared" ref="G19:G27" si="6">D19-E19</f>
        <v>134983.70000000001</v>
      </c>
      <c r="H19" s="154" t="s">
        <v>545</v>
      </c>
    </row>
    <row r="20" spans="1:8">
      <c r="A20" s="132" t="s">
        <v>188</v>
      </c>
      <c r="B20" s="131">
        <v>0</v>
      </c>
      <c r="C20" s="131">
        <v>0</v>
      </c>
      <c r="D20" s="131">
        <f t="shared" si="5"/>
        <v>0</v>
      </c>
      <c r="E20" s="131">
        <v>0</v>
      </c>
      <c r="F20" s="131">
        <v>0</v>
      </c>
      <c r="G20" s="131">
        <f t="shared" si="6"/>
        <v>0</v>
      </c>
      <c r="H20" s="154" t="s">
        <v>546</v>
      </c>
    </row>
    <row r="21" spans="1:8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547</v>
      </c>
    </row>
    <row r="22" spans="1:8">
      <c r="A22" s="132" t="s">
        <v>190</v>
      </c>
      <c r="B22" s="163">
        <v>90000</v>
      </c>
      <c r="C22" s="163">
        <v>0</v>
      </c>
      <c r="D22" s="131">
        <f t="shared" si="5"/>
        <v>90000</v>
      </c>
      <c r="E22" s="163">
        <v>15051.5</v>
      </c>
      <c r="F22" s="163">
        <v>15051.5</v>
      </c>
      <c r="G22" s="131">
        <f t="shared" si="6"/>
        <v>74948.5</v>
      </c>
      <c r="H22" s="154" t="s">
        <v>548</v>
      </c>
    </row>
    <row r="23" spans="1:8">
      <c r="A23" s="132" t="s">
        <v>191</v>
      </c>
      <c r="B23" s="163">
        <v>2000</v>
      </c>
      <c r="C23" s="163">
        <v>0</v>
      </c>
      <c r="D23" s="131">
        <f t="shared" si="5"/>
        <v>2000</v>
      </c>
      <c r="E23" s="163">
        <v>0</v>
      </c>
      <c r="F23" s="163">
        <v>0</v>
      </c>
      <c r="G23" s="131">
        <f t="shared" si="6"/>
        <v>2000</v>
      </c>
      <c r="H23" s="154" t="s">
        <v>549</v>
      </c>
    </row>
    <row r="24" spans="1:8">
      <c r="A24" s="132" t="s">
        <v>192</v>
      </c>
      <c r="B24" s="163">
        <v>60000</v>
      </c>
      <c r="C24" s="163">
        <v>0</v>
      </c>
      <c r="D24" s="131">
        <f t="shared" si="5"/>
        <v>60000</v>
      </c>
      <c r="E24" s="163">
        <v>9735.92</v>
      </c>
      <c r="F24" s="163">
        <v>9735.92</v>
      </c>
      <c r="G24" s="131">
        <f t="shared" si="6"/>
        <v>50264.08</v>
      </c>
      <c r="H24" s="154" t="s">
        <v>550</v>
      </c>
    </row>
    <row r="25" spans="1:8">
      <c r="A25" s="132" t="s">
        <v>193</v>
      </c>
      <c r="B25" s="163">
        <v>45000</v>
      </c>
      <c r="C25" s="163">
        <v>0</v>
      </c>
      <c r="D25" s="131">
        <f t="shared" si="5"/>
        <v>45000</v>
      </c>
      <c r="E25" s="163">
        <v>0</v>
      </c>
      <c r="F25" s="163">
        <v>0</v>
      </c>
      <c r="G25" s="131">
        <f t="shared" si="6"/>
        <v>45000</v>
      </c>
      <c r="H25" s="154" t="s">
        <v>551</v>
      </c>
    </row>
    <row r="26" spans="1:8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552</v>
      </c>
    </row>
    <row r="27" spans="1:8">
      <c r="A27" s="132" t="s">
        <v>195</v>
      </c>
      <c r="B27" s="163">
        <v>20000</v>
      </c>
      <c r="C27" s="163">
        <v>0</v>
      </c>
      <c r="D27" s="131">
        <f t="shared" si="5"/>
        <v>20000</v>
      </c>
      <c r="E27" s="163">
        <v>0</v>
      </c>
      <c r="F27" s="163">
        <v>0</v>
      </c>
      <c r="G27" s="131">
        <f t="shared" si="6"/>
        <v>20000</v>
      </c>
      <c r="H27" s="154" t="s">
        <v>553</v>
      </c>
    </row>
    <row r="28" spans="1:8">
      <c r="A28" s="130" t="s">
        <v>196</v>
      </c>
      <c r="B28" s="131">
        <f>SUM(B29:B37)</f>
        <v>1403293.29</v>
      </c>
      <c r="C28" s="131">
        <f t="shared" ref="C28:G28" si="7">SUM(C29:C37)</f>
        <v>0</v>
      </c>
      <c r="D28" s="131">
        <f t="shared" si="7"/>
        <v>1403293.29</v>
      </c>
      <c r="E28" s="131">
        <f t="shared" si="7"/>
        <v>139954.97</v>
      </c>
      <c r="F28" s="131">
        <f t="shared" si="7"/>
        <v>139954.97</v>
      </c>
      <c r="G28" s="131">
        <f t="shared" si="7"/>
        <v>1263338.32</v>
      </c>
      <c r="H28" s="153"/>
    </row>
    <row r="29" spans="1:8">
      <c r="A29" s="132" t="s">
        <v>197</v>
      </c>
      <c r="B29" s="163">
        <v>115000</v>
      </c>
      <c r="C29" s="163">
        <v>0</v>
      </c>
      <c r="D29" s="131">
        <f t="shared" ref="D29:D82" si="8">B29+C29</f>
        <v>115000</v>
      </c>
      <c r="E29" s="163">
        <v>25892</v>
      </c>
      <c r="F29" s="163">
        <v>25892</v>
      </c>
      <c r="G29" s="131">
        <f t="shared" ref="G29:G37" si="9">D29-E29</f>
        <v>89108</v>
      </c>
      <c r="H29" s="154" t="s">
        <v>554</v>
      </c>
    </row>
    <row r="30" spans="1:8">
      <c r="A30" s="132" t="s">
        <v>198</v>
      </c>
      <c r="B30" s="163">
        <v>7000</v>
      </c>
      <c r="C30" s="163">
        <v>0</v>
      </c>
      <c r="D30" s="131">
        <f t="shared" si="8"/>
        <v>7000</v>
      </c>
      <c r="E30" s="163">
        <v>0</v>
      </c>
      <c r="F30" s="163">
        <v>0</v>
      </c>
      <c r="G30" s="131">
        <f t="shared" si="9"/>
        <v>7000</v>
      </c>
      <c r="H30" s="154" t="s">
        <v>555</v>
      </c>
    </row>
    <row r="31" spans="1:8">
      <c r="A31" s="132" t="s">
        <v>199</v>
      </c>
      <c r="B31" s="163">
        <v>70000</v>
      </c>
      <c r="C31" s="163">
        <v>0</v>
      </c>
      <c r="D31" s="131">
        <f t="shared" si="8"/>
        <v>70000</v>
      </c>
      <c r="E31" s="163">
        <v>7489.14</v>
      </c>
      <c r="F31" s="163">
        <v>7489.14</v>
      </c>
      <c r="G31" s="131">
        <f t="shared" si="9"/>
        <v>62510.86</v>
      </c>
      <c r="H31" s="154" t="s">
        <v>556</v>
      </c>
    </row>
    <row r="32" spans="1:8">
      <c r="A32" s="132" t="s">
        <v>200</v>
      </c>
      <c r="B32" s="163">
        <v>7000</v>
      </c>
      <c r="C32" s="163">
        <v>0</v>
      </c>
      <c r="D32" s="131">
        <f t="shared" si="8"/>
        <v>7000</v>
      </c>
      <c r="E32" s="163">
        <v>0</v>
      </c>
      <c r="F32" s="163">
        <v>0</v>
      </c>
      <c r="G32" s="131">
        <f t="shared" si="9"/>
        <v>7000</v>
      </c>
      <c r="H32" s="154" t="s">
        <v>557</v>
      </c>
    </row>
    <row r="33" spans="1:8">
      <c r="A33" s="132" t="s">
        <v>201</v>
      </c>
      <c r="B33" s="163">
        <v>75000</v>
      </c>
      <c r="C33" s="163">
        <v>0</v>
      </c>
      <c r="D33" s="131">
        <f t="shared" si="8"/>
        <v>75000</v>
      </c>
      <c r="E33" s="163">
        <v>4413.97</v>
      </c>
      <c r="F33" s="163">
        <v>4413.97</v>
      </c>
      <c r="G33" s="131">
        <f t="shared" si="9"/>
        <v>70586.03</v>
      </c>
      <c r="H33" s="154" t="s">
        <v>558</v>
      </c>
    </row>
    <row r="34" spans="1:8">
      <c r="A34" s="132" t="s">
        <v>202</v>
      </c>
      <c r="B34" s="131">
        <v>0</v>
      </c>
      <c r="C34" s="131">
        <v>0</v>
      </c>
      <c r="D34" s="131">
        <f t="shared" si="8"/>
        <v>0</v>
      </c>
      <c r="E34" s="131">
        <v>0</v>
      </c>
      <c r="F34" s="131">
        <v>0</v>
      </c>
      <c r="G34" s="131">
        <f t="shared" si="9"/>
        <v>0</v>
      </c>
      <c r="H34" s="154" t="s">
        <v>559</v>
      </c>
    </row>
    <row r="35" spans="1:8">
      <c r="A35" s="132" t="s">
        <v>203</v>
      </c>
      <c r="B35" s="163">
        <v>15000</v>
      </c>
      <c r="C35" s="163">
        <v>0</v>
      </c>
      <c r="D35" s="131">
        <f t="shared" si="8"/>
        <v>15000</v>
      </c>
      <c r="E35" s="163">
        <v>0</v>
      </c>
      <c r="F35" s="163">
        <v>0</v>
      </c>
      <c r="G35" s="131">
        <f t="shared" si="9"/>
        <v>15000</v>
      </c>
      <c r="H35" s="154" t="s">
        <v>560</v>
      </c>
    </row>
    <row r="36" spans="1:8">
      <c r="A36" s="132" t="s">
        <v>204</v>
      </c>
      <c r="B36" s="163">
        <v>970015.28</v>
      </c>
      <c r="C36" s="163">
        <v>0</v>
      </c>
      <c r="D36" s="131">
        <f t="shared" si="8"/>
        <v>970015.28</v>
      </c>
      <c r="E36" s="163">
        <v>70009.86</v>
      </c>
      <c r="F36" s="163">
        <v>70009.86</v>
      </c>
      <c r="G36" s="131">
        <f t="shared" si="9"/>
        <v>900005.42</v>
      </c>
      <c r="H36" s="154" t="s">
        <v>561</v>
      </c>
    </row>
    <row r="37" spans="1:8">
      <c r="A37" s="132" t="s">
        <v>205</v>
      </c>
      <c r="B37" s="163">
        <v>144278.01</v>
      </c>
      <c r="C37" s="163">
        <v>0</v>
      </c>
      <c r="D37" s="131">
        <f t="shared" si="8"/>
        <v>144278.01</v>
      </c>
      <c r="E37" s="163">
        <v>32150</v>
      </c>
      <c r="F37" s="163">
        <v>32150</v>
      </c>
      <c r="G37" s="131">
        <f t="shared" si="9"/>
        <v>112128.01000000001</v>
      </c>
      <c r="H37" s="154" t="s">
        <v>562</v>
      </c>
    </row>
    <row r="38" spans="1:8">
      <c r="A38" s="130" t="s">
        <v>206</v>
      </c>
      <c r="B38" s="131">
        <f>SUM(B39:B47)</f>
        <v>1297503.3600000001</v>
      </c>
      <c r="C38" s="131">
        <f t="shared" ref="C38:G38" si="10">SUM(C39:C47)</f>
        <v>0</v>
      </c>
      <c r="D38" s="131">
        <f t="shared" si="10"/>
        <v>1297503.3600000001</v>
      </c>
      <c r="E38" s="131">
        <f t="shared" si="10"/>
        <v>324375.84000000003</v>
      </c>
      <c r="F38" s="131">
        <f t="shared" si="10"/>
        <v>324375.84000000003</v>
      </c>
      <c r="G38" s="131">
        <f t="shared" si="10"/>
        <v>973127.52</v>
      </c>
      <c r="H38" s="153"/>
    </row>
    <row r="39" spans="1:8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563</v>
      </c>
    </row>
    <row r="40" spans="1:8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564</v>
      </c>
    </row>
    <row r="41" spans="1:8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565</v>
      </c>
    </row>
    <row r="42" spans="1:8">
      <c r="A42" s="132" t="s">
        <v>210</v>
      </c>
      <c r="B42" s="163">
        <v>1297503.3600000001</v>
      </c>
      <c r="C42" s="163">
        <v>0</v>
      </c>
      <c r="D42" s="131">
        <f t="shared" si="8"/>
        <v>1297503.3600000001</v>
      </c>
      <c r="E42" s="163">
        <v>324375.84000000003</v>
      </c>
      <c r="F42" s="163">
        <v>324375.84000000003</v>
      </c>
      <c r="G42" s="131">
        <f t="shared" si="11"/>
        <v>973127.52</v>
      </c>
      <c r="H42" s="154" t="s">
        <v>566</v>
      </c>
    </row>
    <row r="43" spans="1:8">
      <c r="A43" s="132" t="s">
        <v>211</v>
      </c>
      <c r="B43" s="131">
        <v>0</v>
      </c>
      <c r="C43" s="131">
        <v>0</v>
      </c>
      <c r="D43" s="131">
        <f t="shared" si="8"/>
        <v>0</v>
      </c>
      <c r="E43" s="131">
        <v>0</v>
      </c>
      <c r="F43" s="131">
        <v>0</v>
      </c>
      <c r="G43" s="131">
        <f t="shared" si="11"/>
        <v>0</v>
      </c>
      <c r="H43" s="153" t="s">
        <v>567</v>
      </c>
    </row>
    <row r="44" spans="1:8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568</v>
      </c>
    </row>
    <row r="45" spans="1:8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569</v>
      </c>
    </row>
    <row r="47" spans="1:8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570</v>
      </c>
    </row>
    <row r="48" spans="1:8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571</v>
      </c>
    </row>
    <row r="50" spans="1:8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572</v>
      </c>
    </row>
    <row r="51" spans="1:8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573</v>
      </c>
    </row>
    <row r="52" spans="1:8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574</v>
      </c>
    </row>
    <row r="53" spans="1:8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575</v>
      </c>
    </row>
    <row r="54" spans="1:8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576</v>
      </c>
    </row>
    <row r="55" spans="1:8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577</v>
      </c>
    </row>
    <row r="56" spans="1:8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578</v>
      </c>
    </row>
    <row r="57" spans="1:8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579</v>
      </c>
    </row>
    <row r="58" spans="1:8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580</v>
      </c>
    </row>
    <row r="60" spans="1:8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581</v>
      </c>
    </row>
    <row r="61" spans="1:8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582</v>
      </c>
    </row>
    <row r="62" spans="1:8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583</v>
      </c>
    </row>
    <row r="64" spans="1:8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584</v>
      </c>
    </row>
    <row r="65" spans="1:8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585</v>
      </c>
    </row>
    <row r="66" spans="1:8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586</v>
      </c>
    </row>
    <row r="67" spans="1:8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587</v>
      </c>
    </row>
    <row r="68" spans="1:8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588</v>
      </c>
    </row>
    <row r="70" spans="1:8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589</v>
      </c>
    </row>
    <row r="71" spans="1:8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590</v>
      </c>
    </row>
    <row r="73" spans="1:8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591</v>
      </c>
    </row>
    <row r="74" spans="1:8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592</v>
      </c>
    </row>
    <row r="75" spans="1:8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593</v>
      </c>
    </row>
    <row r="77" spans="1:8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594</v>
      </c>
    </row>
    <row r="78" spans="1:8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595</v>
      </c>
    </row>
    <row r="79" spans="1:8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596</v>
      </c>
    </row>
    <row r="80" spans="1:8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597</v>
      </c>
    </row>
    <row r="81" spans="1:8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598</v>
      </c>
    </row>
    <row r="82" spans="1:8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599</v>
      </c>
    </row>
    <row r="83" spans="1:8">
      <c r="A83" s="133"/>
      <c r="B83" s="134"/>
      <c r="C83" s="134"/>
      <c r="D83" s="134"/>
      <c r="E83" s="134"/>
      <c r="F83" s="134"/>
      <c r="G83" s="134"/>
      <c r="H83" s="153"/>
    </row>
    <row r="84" spans="1:8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600</v>
      </c>
    </row>
    <row r="87" spans="1:8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601</v>
      </c>
    </row>
    <row r="88" spans="1:8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602</v>
      </c>
    </row>
    <row r="89" spans="1:8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603</v>
      </c>
    </row>
    <row r="90" spans="1:8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604</v>
      </c>
    </row>
    <row r="91" spans="1:8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605</v>
      </c>
    </row>
    <row r="92" spans="1:8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606</v>
      </c>
    </row>
    <row r="93" spans="1:8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607</v>
      </c>
    </row>
    <row r="95" spans="1:8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608</v>
      </c>
    </row>
    <row r="96" spans="1:8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609</v>
      </c>
    </row>
    <row r="97" spans="1:8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610</v>
      </c>
    </row>
    <row r="98" spans="1:8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611</v>
      </c>
    </row>
    <row r="99" spans="1:8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612</v>
      </c>
    </row>
    <row r="100" spans="1:8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613</v>
      </c>
    </row>
    <row r="101" spans="1:8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614</v>
      </c>
    </row>
    <row r="102" spans="1:8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615</v>
      </c>
    </row>
    <row r="103" spans="1:8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616</v>
      </c>
    </row>
    <row r="105" spans="1:8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617</v>
      </c>
    </row>
    <row r="106" spans="1:8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618</v>
      </c>
    </row>
    <row r="107" spans="1:8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619</v>
      </c>
    </row>
    <row r="108" spans="1:8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620</v>
      </c>
    </row>
    <row r="109" spans="1:8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621</v>
      </c>
    </row>
    <row r="110" spans="1:8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622</v>
      </c>
    </row>
    <row r="111" spans="1:8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623</v>
      </c>
    </row>
    <row r="112" spans="1:8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624</v>
      </c>
    </row>
    <row r="113" spans="1:8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625</v>
      </c>
    </row>
    <row r="115" spans="1:8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626</v>
      </c>
    </row>
    <row r="116" spans="1:8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627</v>
      </c>
    </row>
    <row r="117" spans="1:8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628</v>
      </c>
    </row>
    <row r="118" spans="1:8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629</v>
      </c>
    </row>
    <row r="119" spans="1:8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630</v>
      </c>
    </row>
    <row r="120" spans="1:8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631</v>
      </c>
    </row>
    <row r="123" spans="1:8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632</v>
      </c>
    </row>
    <row r="125" spans="1:8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633</v>
      </c>
    </row>
    <row r="126" spans="1:8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634</v>
      </c>
    </row>
    <row r="127" spans="1:8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635</v>
      </c>
    </row>
    <row r="128" spans="1:8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636</v>
      </c>
    </row>
    <row r="129" spans="1:8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637</v>
      </c>
    </row>
    <row r="130" spans="1:8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638</v>
      </c>
    </row>
    <row r="131" spans="1:8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639</v>
      </c>
    </row>
    <row r="132" spans="1:8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640</v>
      </c>
    </row>
    <row r="133" spans="1:8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641</v>
      </c>
    </row>
    <row r="135" spans="1:8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642</v>
      </c>
    </row>
    <row r="136" spans="1:8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643</v>
      </c>
    </row>
    <row r="137" spans="1:8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644</v>
      </c>
    </row>
    <row r="139" spans="1:8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645</v>
      </c>
    </row>
    <row r="140" spans="1:8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646</v>
      </c>
    </row>
    <row r="141" spans="1:8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647</v>
      </c>
    </row>
    <row r="142" spans="1:8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648</v>
      </c>
    </row>
    <row r="143" spans="1:8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649</v>
      </c>
    </row>
    <row r="145" spans="1:8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650</v>
      </c>
    </row>
    <row r="146" spans="1:8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651</v>
      </c>
    </row>
    <row r="148" spans="1:8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652</v>
      </c>
    </row>
    <row r="149" spans="1:8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653</v>
      </c>
    </row>
    <row r="150" spans="1:8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654</v>
      </c>
    </row>
    <row r="152" spans="1:8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655</v>
      </c>
    </row>
    <row r="153" spans="1:8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656</v>
      </c>
    </row>
    <row r="154" spans="1:8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657</v>
      </c>
    </row>
    <row r="155" spans="1:8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658</v>
      </c>
    </row>
    <row r="156" spans="1:8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659</v>
      </c>
    </row>
    <row r="157" spans="1:8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660</v>
      </c>
    </row>
    <row r="158" spans="1:8">
      <c r="A158" s="137"/>
      <c r="B158" s="134"/>
      <c r="C158" s="134"/>
      <c r="D158" s="134"/>
      <c r="E158" s="134"/>
      <c r="F158" s="134"/>
      <c r="G158" s="134"/>
      <c r="H158" s="153"/>
    </row>
    <row r="159" spans="1:8">
      <c r="A159" s="138" t="s">
        <v>252</v>
      </c>
      <c r="B159" s="129">
        <f>B9+B84</f>
        <v>6746100</v>
      </c>
      <c r="C159" s="129">
        <f t="shared" ref="C159:G159" si="47">C9+C84</f>
        <v>0</v>
      </c>
      <c r="D159" s="129">
        <f t="shared" si="47"/>
        <v>6746100</v>
      </c>
      <c r="E159" s="129">
        <f t="shared" si="47"/>
        <v>1357811.54</v>
      </c>
      <c r="F159" s="129">
        <f t="shared" si="47"/>
        <v>1357811.54</v>
      </c>
      <c r="G159" s="129">
        <f t="shared" si="47"/>
        <v>5388288.4600000009</v>
      </c>
      <c r="H159" s="153"/>
    </row>
    <row r="160" spans="1:8">
      <c r="A160" s="10"/>
      <c r="B160" s="34"/>
      <c r="C160" s="34"/>
      <c r="D160" s="34"/>
      <c r="E160" s="34"/>
      <c r="F160" s="34"/>
      <c r="G160" s="34"/>
      <c r="H160" s="153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="80" zoomScaleNormal="8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9" t="s">
        <v>253</v>
      </c>
      <c r="B1" s="189"/>
      <c r="C1" s="189"/>
      <c r="D1" s="189"/>
      <c r="E1" s="189"/>
      <c r="F1" s="189"/>
      <c r="G1" s="189"/>
    </row>
    <row r="2" spans="1:7">
      <c r="A2" s="171" t="s">
        <v>661</v>
      </c>
      <c r="B2" s="172"/>
      <c r="C2" s="172"/>
      <c r="D2" s="172"/>
      <c r="E2" s="172"/>
      <c r="F2" s="172"/>
      <c r="G2" s="173"/>
    </row>
    <row r="3" spans="1:7">
      <c r="A3" s="174" t="s">
        <v>171</v>
      </c>
      <c r="B3" s="175"/>
      <c r="C3" s="175"/>
      <c r="D3" s="175"/>
      <c r="E3" s="175"/>
      <c r="F3" s="175"/>
      <c r="G3" s="176"/>
    </row>
    <row r="4" spans="1:7">
      <c r="A4" s="174" t="s">
        <v>254</v>
      </c>
      <c r="B4" s="175"/>
      <c r="C4" s="175"/>
      <c r="D4" s="175"/>
      <c r="E4" s="175"/>
      <c r="F4" s="175"/>
      <c r="G4" s="176"/>
    </row>
    <row r="5" spans="1:7">
      <c r="A5" s="174" t="s">
        <v>664</v>
      </c>
      <c r="B5" s="175"/>
      <c r="C5" s="175"/>
      <c r="D5" s="175"/>
      <c r="E5" s="175"/>
      <c r="F5" s="175"/>
      <c r="G5" s="176"/>
    </row>
    <row r="6" spans="1:7">
      <c r="A6" s="177" t="s">
        <v>2</v>
      </c>
      <c r="B6" s="178"/>
      <c r="C6" s="178"/>
      <c r="D6" s="178"/>
      <c r="E6" s="178"/>
      <c r="F6" s="178"/>
      <c r="G6" s="179"/>
    </row>
    <row r="7" spans="1:7">
      <c r="A7" s="182" t="s">
        <v>63</v>
      </c>
      <c r="B7" s="190" t="s">
        <v>173</v>
      </c>
      <c r="C7" s="190"/>
      <c r="D7" s="190"/>
      <c r="E7" s="190"/>
      <c r="F7" s="190"/>
      <c r="G7" s="191" t="s">
        <v>174</v>
      </c>
    </row>
    <row r="8" spans="1:7" ht="30">
      <c r="A8" s="183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92"/>
    </row>
    <row r="9" spans="1:7">
      <c r="A9" s="25" t="s">
        <v>255</v>
      </c>
      <c r="B9" s="35">
        <f>SUM(B10:B18)</f>
        <v>6746100</v>
      </c>
      <c r="C9" s="35">
        <f t="shared" ref="C9:G9" si="0">SUM(C10:C18)</f>
        <v>0</v>
      </c>
      <c r="D9" s="35">
        <f t="shared" si="0"/>
        <v>6746100</v>
      </c>
      <c r="E9" s="35">
        <f t="shared" si="0"/>
        <v>1357811.54</v>
      </c>
      <c r="F9" s="35">
        <f t="shared" si="0"/>
        <v>1357811.54</v>
      </c>
      <c r="G9" s="35">
        <f t="shared" si="0"/>
        <v>5388288.46</v>
      </c>
    </row>
    <row r="10" spans="1:7">
      <c r="A10" s="164" t="s">
        <v>668</v>
      </c>
      <c r="B10" s="165">
        <v>6746100</v>
      </c>
      <c r="C10" s="165">
        <v>0</v>
      </c>
      <c r="D10" s="100">
        <f>B10+C10</f>
        <v>6746100</v>
      </c>
      <c r="E10" s="165">
        <v>1357811.54</v>
      </c>
      <c r="F10" s="165">
        <v>1357811.54</v>
      </c>
      <c r="G10" s="100">
        <f>D10-E10</f>
        <v>5388288.46</v>
      </c>
    </row>
    <row r="11" spans="1:7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>
      <c r="A18" s="92" t="s">
        <v>21</v>
      </c>
      <c r="B18" s="104"/>
      <c r="C18" s="104"/>
      <c r="D18" s="104"/>
      <c r="E18" s="104"/>
      <c r="F18" s="104"/>
      <c r="G18" s="104"/>
    </row>
    <row r="19" spans="1:7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>
      <c r="A29" s="67" t="s">
        <v>252</v>
      </c>
      <c r="B29" s="97">
        <f>B9+B19</f>
        <v>6746100</v>
      </c>
      <c r="C29" s="97">
        <f t="shared" ref="C29:F29" si="6">C9+C19</f>
        <v>0</v>
      </c>
      <c r="D29" s="97">
        <f>B29+C29</f>
        <v>6746100</v>
      </c>
      <c r="E29" s="97">
        <f t="shared" si="6"/>
        <v>1357811.54</v>
      </c>
      <c r="F29" s="97">
        <f t="shared" si="6"/>
        <v>1357811.54</v>
      </c>
      <c r="G29" s="97">
        <f>D29-E29</f>
        <v>5388288.46</v>
      </c>
    </row>
    <row r="30" spans="1:7">
      <c r="A30" s="10"/>
      <c r="B30" s="36"/>
      <c r="C30" s="36"/>
      <c r="D30" s="36"/>
      <c r="E30" s="36"/>
      <c r="F30" s="36"/>
      <c r="G30" s="36"/>
    </row>
    <row r="31" spans="1:7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tabSelected="1" topLeftCell="A4" zoomScale="80" zoomScaleNormal="80" workbookViewId="0">
      <selection activeCell="A20" sqref="A20"/>
    </sheetView>
  </sheetViews>
  <sheetFormatPr baseColWidth="10" defaultRowHeight="15"/>
  <cols>
    <col min="1" max="1" width="65.7109375" customWidth="1"/>
    <col min="2" max="7" width="22" customWidth="1"/>
    <col min="8" max="8" width="11.5703125" style="152"/>
  </cols>
  <sheetData>
    <row r="1" spans="1:8" ht="51" customHeight="1">
      <c r="A1" s="193" t="s">
        <v>265</v>
      </c>
      <c r="B1" s="194"/>
      <c r="C1" s="194"/>
      <c r="D1" s="194"/>
      <c r="E1" s="194"/>
      <c r="F1" s="194"/>
      <c r="G1" s="194"/>
    </row>
    <row r="2" spans="1:8">
      <c r="A2" s="171" t="s">
        <v>661</v>
      </c>
      <c r="B2" s="172"/>
      <c r="C2" s="172"/>
      <c r="D2" s="172"/>
      <c r="E2" s="172"/>
      <c r="F2" s="172"/>
      <c r="G2" s="173"/>
    </row>
    <row r="3" spans="1:8">
      <c r="A3" s="174" t="s">
        <v>266</v>
      </c>
      <c r="B3" s="175"/>
      <c r="C3" s="175"/>
      <c r="D3" s="175"/>
      <c r="E3" s="175"/>
      <c r="F3" s="175"/>
      <c r="G3" s="176"/>
    </row>
    <row r="4" spans="1:8">
      <c r="A4" s="174" t="s">
        <v>267</v>
      </c>
      <c r="B4" s="175"/>
      <c r="C4" s="175"/>
      <c r="D4" s="175"/>
      <c r="E4" s="175"/>
      <c r="F4" s="175"/>
      <c r="G4" s="176"/>
    </row>
    <row r="5" spans="1:8">
      <c r="A5" s="174" t="s">
        <v>664</v>
      </c>
      <c r="B5" s="175"/>
      <c r="C5" s="175"/>
      <c r="D5" s="175"/>
      <c r="E5" s="175"/>
      <c r="F5" s="175"/>
      <c r="G5" s="176"/>
    </row>
    <row r="6" spans="1:8">
      <c r="A6" s="177" t="s">
        <v>2</v>
      </c>
      <c r="B6" s="178"/>
      <c r="C6" s="178"/>
      <c r="D6" s="178"/>
      <c r="E6" s="178"/>
      <c r="F6" s="178"/>
      <c r="G6" s="179"/>
    </row>
    <row r="7" spans="1:8">
      <c r="A7" s="175" t="s">
        <v>63</v>
      </c>
      <c r="B7" s="177" t="s">
        <v>173</v>
      </c>
      <c r="C7" s="178"/>
      <c r="D7" s="178"/>
      <c r="E7" s="178"/>
      <c r="F7" s="179"/>
      <c r="G7" s="187" t="s">
        <v>174</v>
      </c>
    </row>
    <row r="8" spans="1:8" ht="30">
      <c r="A8" s="175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6"/>
    </row>
    <row r="9" spans="1:8">
      <c r="A9" s="25" t="s">
        <v>269</v>
      </c>
      <c r="B9" s="38">
        <f>B10+B19+B27+B37</f>
        <v>6746100</v>
      </c>
      <c r="C9" s="38">
        <f t="shared" ref="C9:G9" si="0">C10+C19+C27+C37</f>
        <v>0</v>
      </c>
      <c r="D9" s="38">
        <f t="shared" si="0"/>
        <v>6746100</v>
      </c>
      <c r="E9" s="38">
        <f t="shared" si="0"/>
        <v>1357811.54</v>
      </c>
      <c r="F9" s="38">
        <f t="shared" si="0"/>
        <v>1357811.54</v>
      </c>
      <c r="G9" s="38">
        <f t="shared" si="0"/>
        <v>5388288.459999999</v>
      </c>
    </row>
    <row r="10" spans="1:8">
      <c r="A10" s="65" t="s">
        <v>270</v>
      </c>
      <c r="B10" s="39">
        <f>SUM(B11:B18)</f>
        <v>5876084.7199999997</v>
      </c>
      <c r="C10" s="39">
        <f t="shared" ref="C10:G10" si="1">SUM(C11:C18)</f>
        <v>0</v>
      </c>
      <c r="D10" s="39">
        <f t="shared" si="1"/>
        <v>5876084.7199999997</v>
      </c>
      <c r="E10" s="39">
        <f t="shared" si="1"/>
        <v>1299804.02</v>
      </c>
      <c r="F10" s="39">
        <f t="shared" si="1"/>
        <v>1299804.02</v>
      </c>
      <c r="G10" s="39">
        <f t="shared" si="1"/>
        <v>4576280.6999999993</v>
      </c>
    </row>
    <row r="11" spans="1:8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>
      <c r="A15" s="125" t="s">
        <v>279</v>
      </c>
      <c r="B15" s="166">
        <v>5876084.7199999997</v>
      </c>
      <c r="C15" s="166">
        <v>0</v>
      </c>
      <c r="D15" s="39">
        <f t="shared" si="2"/>
        <v>5876084.7199999997</v>
      </c>
      <c r="E15" s="166">
        <v>1299804.02</v>
      </c>
      <c r="F15" s="166">
        <v>1299804.02</v>
      </c>
      <c r="G15" s="39">
        <f t="shared" si="3"/>
        <v>4576280.6999999993</v>
      </c>
      <c r="H15" s="40" t="s">
        <v>280</v>
      </c>
    </row>
    <row r="16" spans="1:8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>
      <c r="A19" s="65" t="s">
        <v>287</v>
      </c>
      <c r="B19" s="39">
        <f>SUM(B20:B26)</f>
        <v>870015.28</v>
      </c>
      <c r="C19" s="39">
        <f t="shared" ref="C19:G19" si="4">SUM(C20:C26)</f>
        <v>0</v>
      </c>
      <c r="D19" s="39">
        <f t="shared" si="4"/>
        <v>870015.28</v>
      </c>
      <c r="E19" s="39">
        <f t="shared" si="4"/>
        <v>58007.519999999997</v>
      </c>
      <c r="F19" s="39">
        <f t="shared" si="4"/>
        <v>58007.519999999997</v>
      </c>
      <c r="G19" s="39">
        <f t="shared" si="4"/>
        <v>812007.76</v>
      </c>
      <c r="H19" s="153"/>
    </row>
    <row r="20" spans="1:8">
      <c r="A20" s="125" t="s">
        <v>288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>
      <c r="A23" s="125" t="s">
        <v>294</v>
      </c>
      <c r="B23" s="166">
        <v>870015.28</v>
      </c>
      <c r="C23" s="166">
        <v>0</v>
      </c>
      <c r="D23" s="39">
        <f t="shared" si="5"/>
        <v>870015.28</v>
      </c>
      <c r="E23" s="166">
        <v>58007.519999999997</v>
      </c>
      <c r="F23" s="166">
        <v>58007.519999999997</v>
      </c>
      <c r="G23" s="39">
        <f t="shared" si="6"/>
        <v>812007.76</v>
      </c>
      <c r="H23" s="40" t="s">
        <v>295</v>
      </c>
    </row>
    <row r="24" spans="1:8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>
      <c r="A25" s="125" t="s">
        <v>298</v>
      </c>
      <c r="B25" s="39">
        <v>0</v>
      </c>
      <c r="C25" s="39">
        <v>0</v>
      </c>
      <c r="D25" s="39">
        <f t="shared" si="5"/>
        <v>0</v>
      </c>
      <c r="E25" s="39">
        <v>0</v>
      </c>
      <c r="F25" s="39">
        <v>0</v>
      </c>
      <c r="G25" s="39">
        <f t="shared" si="6"/>
        <v>0</v>
      </c>
      <c r="H25" s="40" t="s">
        <v>299</v>
      </c>
    </row>
    <row r="26" spans="1:8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>
      <c r="A42" s="126"/>
      <c r="B42" s="39"/>
      <c r="C42" s="39"/>
      <c r="D42" s="39"/>
      <c r="E42" s="39"/>
      <c r="F42" s="39"/>
      <c r="G42" s="39"/>
      <c r="H42" s="153"/>
    </row>
    <row r="43" spans="1:8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>
      <c r="A76" s="68"/>
      <c r="B76" s="43"/>
      <c r="C76" s="43"/>
      <c r="D76" s="43"/>
      <c r="E76" s="43"/>
      <c r="F76" s="43"/>
      <c r="G76" s="43"/>
      <c r="H76" s="153"/>
    </row>
    <row r="77" spans="1:8">
      <c r="A77" s="67" t="s">
        <v>252</v>
      </c>
      <c r="B77" s="41">
        <f>B9+B43</f>
        <v>6746100</v>
      </c>
      <c r="C77" s="41">
        <f t="shared" ref="C77:G77" si="26">C9+C43</f>
        <v>0</v>
      </c>
      <c r="D77" s="41">
        <f t="shared" si="26"/>
        <v>6746100</v>
      </c>
      <c r="E77" s="41">
        <f t="shared" si="26"/>
        <v>1357811.54</v>
      </c>
      <c r="F77" s="41">
        <f t="shared" si="26"/>
        <v>1357811.54</v>
      </c>
      <c r="G77" s="41">
        <f t="shared" si="26"/>
        <v>5388288.459999999</v>
      </c>
      <c r="H77" s="153"/>
    </row>
    <row r="78" spans="1:8">
      <c r="A78" s="10"/>
      <c r="B78" s="44"/>
      <c r="C78" s="44"/>
      <c r="D78" s="44"/>
      <c r="E78" s="44"/>
      <c r="F78" s="44"/>
      <c r="G78" s="44"/>
      <c r="H78" s="153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189" t="s">
        <v>359</v>
      </c>
      <c r="B1" s="185"/>
      <c r="C1" s="185"/>
      <c r="D1" s="185"/>
      <c r="E1" s="185"/>
      <c r="F1" s="185"/>
      <c r="G1" s="185"/>
    </row>
    <row r="2" spans="1:7">
      <c r="A2" s="171" t="s">
        <v>661</v>
      </c>
      <c r="B2" s="172"/>
      <c r="C2" s="172"/>
      <c r="D2" s="172"/>
      <c r="E2" s="172"/>
      <c r="F2" s="172"/>
      <c r="G2" s="173"/>
    </row>
    <row r="3" spans="1:7">
      <c r="A3" s="174" t="s">
        <v>171</v>
      </c>
      <c r="B3" s="175"/>
      <c r="C3" s="175"/>
      <c r="D3" s="175"/>
      <c r="E3" s="175"/>
      <c r="F3" s="175"/>
      <c r="G3" s="176"/>
    </row>
    <row r="4" spans="1:7">
      <c r="A4" s="174" t="s">
        <v>360</v>
      </c>
      <c r="B4" s="175"/>
      <c r="C4" s="175"/>
      <c r="D4" s="175"/>
      <c r="E4" s="175"/>
      <c r="F4" s="175"/>
      <c r="G4" s="176"/>
    </row>
    <row r="5" spans="1:7">
      <c r="A5" s="174" t="s">
        <v>664</v>
      </c>
      <c r="B5" s="175"/>
      <c r="C5" s="175"/>
      <c r="D5" s="175"/>
      <c r="E5" s="175"/>
      <c r="F5" s="175"/>
      <c r="G5" s="176"/>
    </row>
    <row r="6" spans="1:7">
      <c r="A6" s="177" t="s">
        <v>2</v>
      </c>
      <c r="B6" s="178"/>
      <c r="C6" s="178"/>
      <c r="D6" s="178"/>
      <c r="E6" s="178"/>
      <c r="F6" s="178"/>
      <c r="G6" s="179"/>
    </row>
    <row r="7" spans="1:7">
      <c r="A7" s="182" t="s">
        <v>63</v>
      </c>
      <c r="B7" s="186" t="s">
        <v>173</v>
      </c>
      <c r="C7" s="186"/>
      <c r="D7" s="186"/>
      <c r="E7" s="186"/>
      <c r="F7" s="186"/>
      <c r="G7" s="186" t="s">
        <v>174</v>
      </c>
    </row>
    <row r="8" spans="1:7" ht="30">
      <c r="A8" s="183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5"/>
    </row>
    <row r="9" spans="1:7">
      <c r="A9" s="25" t="s">
        <v>361</v>
      </c>
      <c r="B9" s="45">
        <f>B10+B11+B12+B15+B16+B19</f>
        <v>3670303.35</v>
      </c>
      <c r="C9" s="45">
        <f t="shared" ref="C9:G9" si="0">C10+C11+C12+C15+C16+C19</f>
        <v>0</v>
      </c>
      <c r="D9" s="45">
        <f t="shared" si="0"/>
        <v>3670303.35</v>
      </c>
      <c r="E9" s="45">
        <f t="shared" si="0"/>
        <v>845677.01</v>
      </c>
      <c r="F9" s="45">
        <f t="shared" si="0"/>
        <v>845677.01</v>
      </c>
      <c r="G9" s="45">
        <f t="shared" si="0"/>
        <v>2824626.34</v>
      </c>
    </row>
    <row r="10" spans="1:7">
      <c r="A10" s="65" t="s">
        <v>362</v>
      </c>
      <c r="B10" s="167">
        <v>3670303.35</v>
      </c>
      <c r="C10" s="167">
        <v>0</v>
      </c>
      <c r="D10" s="46">
        <f>B10+C10</f>
        <v>3670303.35</v>
      </c>
      <c r="E10" s="167">
        <v>845677.01</v>
      </c>
      <c r="F10" s="167">
        <v>845677.01</v>
      </c>
      <c r="G10" s="46">
        <f>D10-E10</f>
        <v>2824626.34</v>
      </c>
    </row>
    <row r="11" spans="1:7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68"/>
      <c r="B20" s="47"/>
      <c r="C20" s="47"/>
      <c r="D20" s="47"/>
      <c r="E20" s="47"/>
      <c r="F20" s="47"/>
      <c r="G20" s="47"/>
    </row>
    <row r="21" spans="1:7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>
      <c r="A22" s="65" t="s">
        <v>362</v>
      </c>
      <c r="B22" s="167">
        <v>0</v>
      </c>
      <c r="C22" s="167">
        <v>0</v>
      </c>
      <c r="D22" s="46">
        <f>B22+C22</f>
        <v>0</v>
      </c>
      <c r="E22" s="167">
        <v>0</v>
      </c>
      <c r="F22" s="167">
        <v>0</v>
      </c>
      <c r="G22" s="46">
        <f>D22-E22</f>
        <v>0</v>
      </c>
    </row>
    <row r="23" spans="1:7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68"/>
      <c r="B32" s="47"/>
      <c r="C32" s="47"/>
      <c r="D32" s="47"/>
      <c r="E32" s="47"/>
      <c r="F32" s="47"/>
      <c r="G32" s="47"/>
    </row>
    <row r="33" spans="1:7">
      <c r="A33" s="67" t="s">
        <v>373</v>
      </c>
      <c r="B33" s="45">
        <f>B9+B21</f>
        <v>3670303.35</v>
      </c>
      <c r="C33" s="45">
        <f t="shared" ref="C33:G33" si="6">C9+C21</f>
        <v>0</v>
      </c>
      <c r="D33" s="45">
        <f t="shared" si="6"/>
        <v>3670303.35</v>
      </c>
      <c r="E33" s="45">
        <f t="shared" si="6"/>
        <v>845677.01</v>
      </c>
      <c r="F33" s="45">
        <f t="shared" si="6"/>
        <v>845677.01</v>
      </c>
      <c r="G33" s="45">
        <f t="shared" si="6"/>
        <v>2824626.34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Imca</cp:lastModifiedBy>
  <dcterms:created xsi:type="dcterms:W3CDTF">2025-12-15T19:20:03Z</dcterms:created>
  <dcterms:modified xsi:type="dcterms:W3CDTF">2026-04-22T19:31:36Z</dcterms:modified>
</cp:coreProperties>
</file>