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OCT-DIC\"/>
    </mc:Choice>
  </mc:AlternateContent>
  <bookViews>
    <workbookView xWindow="0" yWindow="0" windowWidth="23040" windowHeight="9528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ACT!$A$1:$E$228</definedName>
    <definedName name="_xlnm.Print_Area" localSheetId="10">Conciliacion_Eg!$A$1:$E$51</definedName>
    <definedName name="_xlnm.Print_Area" localSheetId="9">Conciliacion_Ig!$A$1:$E$41</definedName>
    <definedName name="_xlnm.Print_Area" localSheetId="7">EFE!$A$1:$E$133</definedName>
    <definedName name="_xlnm.Print_Area" localSheetId="11">Memoria!$A$1:$F$62</definedName>
    <definedName name="_xlnm.Print_Area" localSheetId="0">'Notas a los Edos Financieros'!$A$1:$E$51</definedName>
    <definedName name="_xlnm.Print_Area" localSheetId="5">VHP!$A$1:$E$38</definedName>
  </definedNames>
  <calcPr calcId="152511"/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63" i="62" l="1"/>
  <c r="C48" i="62" s="1"/>
  <c r="C126" i="62" s="1"/>
  <c r="C98" i="60"/>
  <c r="C58" i="60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<sst xmlns="http://schemas.openxmlformats.org/spreadsheetml/2006/main" count="996" uniqueCount="696">
  <si>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</si>
  <si>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</si>
  <si>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</si>
  <si>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</si>
  <si>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</si>
  <si>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</si>
  <si>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</si>
  <si>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</si>
  <si>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</si>
  <si>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</si>
  <si>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</si>
  <si>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</si>
  <si>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</si>
  <si>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</si>
  <si>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</si>
  <si>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</si>
  <si>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</si>
  <si>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</si>
  <si>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</si>
  <si>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</si>
  <si>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</si>
  <si>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</si>
  <si>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</si>
  <si>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</si>
  <si>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</si>
  <si>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</si>
  <si>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</si>
  <si>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</si>
  <si>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</si>
  <si>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</si>
  <si>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</si>
  <si>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</si>
  <si>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</si>
  <si>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</si>
  <si>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</si>
  <si>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</si>
  <si>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</si>
  <si>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</si>
  <si>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</si>
  <si>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</si>
  <si>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</si>
  <si>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</si>
  <si>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</si>
  <si>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</si>
  <si>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</si>
  <si>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</si>
  <si>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</si>
  <si>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</si>
  <si>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</si>
  <si>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</si>
  <si>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</si>
  <si>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</si>
  <si>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</si>
  <si>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</si>
  <si>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</si>
  <si>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</si>
  <si>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</si>
  <si>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</si>
  <si>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</si>
  <si>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</si>
  <si>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</si>
  <si>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</si>
  <si>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</si>
  <si>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</si>
  <si>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</si>
  <si>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</si>
  <si>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</si>
  <si>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</si>
  <si>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</si>
  <si>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</si>
  <si>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</si>
  <si>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</si>
  <si>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</si>
  <si>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</si>
  <si>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</si>
  <si>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</si>
  <si>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</si>
  <si>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</si>
  <si>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</si>
  <si>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</si>
  <si>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</si>
  <si>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</si>
  <si>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</si>
  <si>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</si>
  <si>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</si>
  <si>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</si>
  <si>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</si>
  <si>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</si>
  <si>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</si>
  <si>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</si>
  <si>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</si>
  <si>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</si>
  <si>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</si>
  <si>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</si>
  <si>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</si>
  <si>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</si>
  <si>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</si>
  <si>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</si>
  <si>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</si>
  <si>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</si>
  <si>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</si>
  <si>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</si>
  <si>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</si>
  <si>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</si>
  <si>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</si>
  <si>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</si>
  <si>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</si>
  <si>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</si>
  <si>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</si>
  <si>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</si>
  <si>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</si>
  <si>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</si>
  <si>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</si>
  <si>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</si>
  <si>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</si>
  <si>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</si>
  <si>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</si>
  <si>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</si>
  <si>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</si>
  <si>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</si>
  <si>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</si>
  <si>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</si>
  <si>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</si>
  <si>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</si>
  <si>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</si>
  <si>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</si>
  <si>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</si>
  <si>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</si>
  <si>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</si>
  <si>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</si>
  <si>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</si>
  <si>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</si>
  <si>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</si>
  <si>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</si>
  <si>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</si>
  <si>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</si>
  <si>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</si>
  <si>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</si>
  <si>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</si>
  <si>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</si>
  <si>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</si>
  <si>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</si>
  <si>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</si>
  <si>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</si>
  <si>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</si>
  <si>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</si>
  <si>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</si>
  <si>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</si>
  <si>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</si>
  <si>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</si>
  <si>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</si>
  <si>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</si>
  <si>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</si>
  <si>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</si>
  <si>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</si>
  <si>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</si>
  <si>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</si>
  <si>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</si>
  <si>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</si>
  <si>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</si>
  <si>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</si>
  <si>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</si>
  <si>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</si>
  <si>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</si>
  <si>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</si>
  <si>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</si>
  <si>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</si>
  <si>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</si>
  <si>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</si>
  <si>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</si>
  <si>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</si>
  <si>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</si>
  <si>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</si>
  <si>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</si>
  <si>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</si>
  <si>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</si>
  <si>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</si>
  <si>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</si>
  <si>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</si>
  <si>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</si>
  <si>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</si>
  <si>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</si>
  <si>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</si>
  <si>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</si>
  <si>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</si>
  <si>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</si>
  <si>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</si>
  <si>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</si>
  <si>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</si>
  <si>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</si>
  <si>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</si>
  <si>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</si>
  <si>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</si>
  <si>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</si>
  <si>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</si>
  <si>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</si>
  <si>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</si>
  <si>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</si>
  <si>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</si>
  <si>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</si>
  <si>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</si>
  <si>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</si>
  <si>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</si>
  <si>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</si>
  <si>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</si>
  <si>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</si>
  <si>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</si>
  <si>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</si>
  <si>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</si>
  <si>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</si>
  <si>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</si>
  <si>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</si>
  <si>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</si>
  <si>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</si>
  <si>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</si>
  <si>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</si>
  <si>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</si>
  <si>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</si>
  <si>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</si>
  <si>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</si>
  <si>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</si>
  <si>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</si>
  <si>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</si>
  <si>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</si>
  <si>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</si>
  <si>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</si>
  <si>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</si>
  <si>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</si>
  <si>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</si>
  <si>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</si>
  <si>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</si>
  <si>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</si>
  <si>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</si>
  <si>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</si>
  <si>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</si>
  <si>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</si>
  <si>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</si>
  <si>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</si>
  <si>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</si>
  <si>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</si>
  <si>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</si>
  <si>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</si>
  <si>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</si>
  <si>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</si>
  <si>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</si>
  <si>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</si>
  <si>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</si>
  <si>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</si>
  <si>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</si>
  <si>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</si>
  <si>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</si>
  <si>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</si>
  <si>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</si>
  <si>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</si>
  <si>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</si>
  <si>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</si>
  <si>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</si>
  <si>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</si>
  <si>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</si>
  <si>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</si>
  <si>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</si>
  <si>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</si>
  <si>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</si>
  <si>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</si>
  <si>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</si>
  <si>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</si>
  <si>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</si>
  <si>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</si>
  <si>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</si>
  <si>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</si>
  <si>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</si>
  <si>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</si>
  <si>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</si>
  <si>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</si>
  <si>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</si>
  <si>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</si>
  <si>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</si>
  <si>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</si>
  <si>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</si>
  <si>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</si>
  <si>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</si>
  <si>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</si>
  <si>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</si>
  <si>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</si>
  <si>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</si>
  <si>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</si>
  <si>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</si>
  <si>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</si>
  <si>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</si>
  <si>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</si>
  <si>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</si>
  <si>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</si>
  <si>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</si>
  <si>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</si>
  <si>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</si>
  <si>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</si>
  <si>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</si>
  <si>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</si>
  <si>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</si>
  <si>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</si>
  <si>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</si>
  <si>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</si>
  <si>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</si>
  <si>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</si>
  <si>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</si>
  <si>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</si>
  <si>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</si>
  <si>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</si>
  <si>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</si>
  <si>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</si>
  <si>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</si>
  <si>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</si>
  <si>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</si>
  <si>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</si>
  <si>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</si>
  <si>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</si>
  <si>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</si>
  <si>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</si>
  <si>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</si>
  <si>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</si>
  <si>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</si>
  <si>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</si>
  <si>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</si>
  <si>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</si>
  <si>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</si>
  <si>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</si>
  <si>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</si>
  <si>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</si>
  <si>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</si>
  <si>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</si>
  <si>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</si>
  <si>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</si>
  <si>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</si>
  <si>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</si>
  <si>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</si>
  <si>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</si>
  <si>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</si>
  <si>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</si>
  <si>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</si>
  <si>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</si>
  <si>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</si>
  <si>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</si>
  <si>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</si>
  <si>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</si>
  <si>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</si>
  <si>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</si>
  <si>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</si>
  <si>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</si>
  <si>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</si>
  <si>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</si>
  <si>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</si>
  <si>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</si>
  <si>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</si>
  <si>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</si>
  <si>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</si>
  <si>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</si>
  <si>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</si>
  <si>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</si>
  <si>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</si>
  <si>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</si>
  <si>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</si>
  <si>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</si>
  <si>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</si>
  <si>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</si>
  <si>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</si>
  <si>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</si>
  <si>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</si>
  <si>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</si>
  <si>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</si>
  <si>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</si>
  <si>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</si>
  <si>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</si>
  <si>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</si>
  <si>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</si>
  <si>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</si>
  <si>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</si>
  <si>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</si>
  <si>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</si>
  <si>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</si>
  <si>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</si>
  <si>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</si>
  <si>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</si>
  <si>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</si>
  <si>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</si>
  <si>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</si>
  <si>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</si>
  <si>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</si>
  <si>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</si>
  <si>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</si>
  <si>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</si>
  <si>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</si>
  <si>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</si>
  <si>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</si>
  <si>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</si>
  <si>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</si>
  <si>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</si>
  <si>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</si>
  <si>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</si>
  <si>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</si>
  <si>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</si>
  <si>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</si>
  <si>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</si>
  <si>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</si>
  <si>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</si>
  <si>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</si>
  <si>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</si>
  <si>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</si>
  <si>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</si>
  <si>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</si>
  <si>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</si>
  <si>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</si>
  <si>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</si>
  <si>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</si>
  <si>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</si>
  <si>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</si>
  <si>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</si>
  <si>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</si>
  <si>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</si>
  <si>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</si>
  <si>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</si>
  <si>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</si>
  <si>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</si>
  <si>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</si>
  <si>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</si>
  <si>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</si>
  <si>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</si>
  <si>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</si>
  <si>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</si>
  <si>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</si>
  <si>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</si>
  <si>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</si>
  <si>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</si>
  <si>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</si>
  <si>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</si>
  <si>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</si>
  <si>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</si>
  <si>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</si>
  <si>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</si>
  <si>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</si>
  <si>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</si>
  <si>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</si>
  <si>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</si>
  <si>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</si>
  <si>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</si>
  <si>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</si>
  <si>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</si>
  <si>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</si>
  <si>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</si>
  <si>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</si>
  <si>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</si>
  <si>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</si>
  <si>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</si>
  <si>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</si>
  <si>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</si>
  <si>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</si>
  <si>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</si>
  <si>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</si>
  <si>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</si>
  <si>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</si>
  <si>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</si>
  <si>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</si>
  <si>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</si>
  <si>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</si>
  <si>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</si>
  <si>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</si>
  <si>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</si>
  <si>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</si>
  <si>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</si>
  <si>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</si>
  <si>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</si>
  <si>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</si>
  <si>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</si>
  <si>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</si>
  <si>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</si>
  <si>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</si>
  <si>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</si>
  <si>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</si>
  <si>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</si>
  <si>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</si>
  <si>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</si>
  <si>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</si>
  <si>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</si>
  <si>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</si>
  <si>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</si>
  <si>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</si>
  <si>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</si>
  <si>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</si>
  <si>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</si>
  <si>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</si>
  <si>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</si>
  <si>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</si>
  <si>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</si>
  <si>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</si>
  <si>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</si>
  <si>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</si>
  <si>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</si>
  <si>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</si>
  <si>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</si>
  <si>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</si>
  <si>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</si>
  <si>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</si>
  <si>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</si>
  <si>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</si>
  <si>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</si>
  <si>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</si>
  <si>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</si>
  <si>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</si>
  <si>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</si>
  <si>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</si>
  <si>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</si>
  <si>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</si>
  <si>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</si>
  <si>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</si>
  <si>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</si>
  <si>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</si>
  <si>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</si>
  <si>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</si>
  <si>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</si>
  <si>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</si>
  <si>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</si>
  <si>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</si>
  <si>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</si>
  <si>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</si>
  <si>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</si>
  <si>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</si>
  <si>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</si>
  <si>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</si>
  <si>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</si>
  <si>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</si>
  <si>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</si>
  <si>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</si>
  <si>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</si>
  <si>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</si>
  <si>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</si>
  <si>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</si>
  <si>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</si>
  <si>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</si>
  <si>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</si>
  <si>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</si>
  <si>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</si>
  <si>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</si>
  <si>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</si>
  <si>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</si>
  <si>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</si>
  <si>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</si>
  <si>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</si>
  <si>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</si>
  <si>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</si>
  <si>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</si>
  <si>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</si>
  <si>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</si>
  <si>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</si>
  <si>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</si>
  <si>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</si>
  <si>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</si>
  <si>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</si>
  <si>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</si>
  <si>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</si>
  <si>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</si>
  <si>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</si>
  <si>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</si>
  <si>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</si>
  <si>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</si>
  <si>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</si>
  <si>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</si>
  <si>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</si>
  <si>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</si>
  <si>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</si>
  <si>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</si>
  <si>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</si>
  <si>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</si>
  <si>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</si>
  <si>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</si>
  <si>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</si>
  <si>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</si>
  <si>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</si>
  <si>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</si>
  <si>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</si>
  <si>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</si>
  <si>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</si>
  <si>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</si>
  <si>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</si>
  <si>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</si>
  <si>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</si>
  <si>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</si>
  <si>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</si>
  <si>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</si>
  <si>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</si>
  <si>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</si>
  <si>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</si>
  <si>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</si>
  <si>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</si>
  <si>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</si>
  <si>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</si>
  <si>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</si>
  <si>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</si>
  <si>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</si>
  <si>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</si>
  <si>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</si>
  <si>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</si>
  <si>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</si>
  <si>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</si>
  <si>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</si>
  <si>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</si>
  <si>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</si>
  <si>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</si>
  <si>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</si>
  <si>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</si>
  <si>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</si>
  <si>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</si>
  <si>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</si>
  <si>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</si>
  <si>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</si>
  <si>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</si>
  <si>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</si>
  <si>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</si>
  <si>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</si>
  <si>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</si>
  <si>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</si>
  <si>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</si>
  <si>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</si>
  <si>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</si>
  <si>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</si>
  <si>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</si>
  <si>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</si>
  <si>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</si>
  <si>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</si>
  <si>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</si>
  <si>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</si>
  <si>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</si>
  <si>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</si>
  <si>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</si>
  <si>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</si>
  <si>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</si>
  <si>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</si>
  <si>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</si>
  <si>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</si>
  <si>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</si>
  <si>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</si>
  <si>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</si>
  <si>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</si>
  <si>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</si>
  <si>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</si>
  <si>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</si>
  <si>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</si>
  <si>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</si>
  <si>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</si>
  <si>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</si>
  <si>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</si>
  <si>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</si>
  <si>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</si>
  <si>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</si>
  <si>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</si>
  <si>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</si>
  <si>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</si>
  <si>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</si>
  <si>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</si>
  <si>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</si>
  <si>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</si>
  <si>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</si>
  <si>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</si>
  <si>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</si>
  <si>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</si>
  <si>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</si>
  <si>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</si>
  <si>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</si>
  <si>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</si>
  <si>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</si>
  <si>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</si>
  <si>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</si>
  <si>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</si>
  <si>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</si>
  <si>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Sistema para el Desarrollo Integral de la Familia del Municipio de Acámbaro, Guanajuato</t>
  </si>
  <si>
    <t>Correspondiente del 1 de Enero 31 de Diciembre de 2022</t>
  </si>
  <si>
    <t>___________________________________________________</t>
  </si>
  <si>
    <t>Mtra. Yazmin Romero Corral</t>
  </si>
  <si>
    <t>Directora del Sistema Municipal DIF</t>
  </si>
  <si>
    <t>_______________________________________________</t>
  </si>
  <si>
    <t>________________________________________</t>
  </si>
  <si>
    <t>MTRA. YAZMIN ROMERO CORRAL</t>
  </si>
  <si>
    <t>DIRECTORA DEL SMDIF</t>
  </si>
  <si>
    <t>C.P. BLANCA AURELIA ORTEGA GARCIA</t>
  </si>
  <si>
    <t>SUBDIRECTORA DE ADMON Y FINANZAS SMDIF</t>
  </si>
  <si>
    <t xml:space="preserve">   _____________________________________________________</t>
  </si>
  <si>
    <t>__________________________________________________</t>
  </si>
  <si>
    <t>C.P. Blanca Aurelia Ortega García</t>
  </si>
  <si>
    <t>Subdirectora de Administración y Finanzas SMDIF</t>
  </si>
  <si>
    <t xml:space="preserve">   ____________________________________________</t>
  </si>
  <si>
    <t xml:space="preserve">   ________________________________________________</t>
  </si>
  <si>
    <t>C.P. Blanca Aurelia Ortega Garcia</t>
  </si>
  <si>
    <t>______________________________________________</t>
  </si>
  <si>
    <t>__________________________________________</t>
  </si>
  <si>
    <t>________________________________________________</t>
  </si>
  <si>
    <t xml:space="preserve">  ______________________________________________</t>
  </si>
  <si>
    <t>Directora del Sistema Municipal Dif</t>
  </si>
  <si>
    <t>Subdirectora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</si>
</sst>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9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3" fillId="0" borderId="0" xfId="0" applyFont="1" applyAlignment="1" applyProtection="1">
      <alignment horizontal="center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13" fillId="0" borderId="0" xfId="8" applyFont="1" applyAlignment="1">
      <alignment horizontal="center"/>
    </xf>
    <xf numFmtId="0" fontId="13" fillId="0" borderId="0" xfId="9" applyFont="1" applyAlignment="1">
      <alignment horizontal="center"/>
    </xf>
    <xf numFmtId="0" fontId="8" fillId="0" borderId="0" xfId="10" applyFont="1" applyAlignment="1">
      <alignment horizontal="center"/>
    </xf>
    <xf numFmtId="0" fontId="8" fillId="0" borderId="0" xfId="10" applyFont="1" applyAlignment="1">
      <alignment horizontal="center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0"/>
  <sheetViews>
    <sheetView tabSelected="1" zoomScale="110" zoomScaleNormal="110" zoomScaleSheetLayoutView="100" workbookViewId="0">
      <pane ySplit="5" topLeftCell="A6" activePane="bottomLeft" state="frozen"/>
      <selection activeCell="A14" sqref="A14:B14"/>
      <selection pane="bottomLeft" sqref="A1:E51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67" t="s">
        <v>672</v>
      </c>
      <c r="B1" s="167"/>
      <c r="C1" s="17"/>
      <c r="D1" s="14" t="s">
        <v>614</v>
      </c>
      <c r="E1" s="15">
        <v>2022</v>
      </c>
    </row>
    <row r="2" spans="1:5" ht="18.899999999999999" customHeight="1" x14ac:dyDescent="0.2">
      <c r="A2" s="168" t="s">
        <v>613</v>
      </c>
      <c r="B2" s="168"/>
      <c r="C2" s="36"/>
      <c r="D2" s="14" t="s">
        <v>615</v>
      </c>
      <c r="E2" s="17" t="s">
        <v>620</v>
      </c>
    </row>
    <row r="3" spans="1:5" ht="18.899999999999999" customHeight="1" x14ac:dyDescent="0.2">
      <c r="A3" s="169" t="s">
        <v>673</v>
      </c>
      <c r="B3" s="169"/>
      <c r="C3" s="17"/>
      <c r="D3" s="14" t="s">
        <v>616</v>
      </c>
      <c r="E3" s="15">
        <v>4</v>
      </c>
    </row>
    <row r="4" spans="1:5" s="93" customFormat="1" ht="18.899999999999999" customHeight="1" x14ac:dyDescent="0.2">
      <c r="A4" s="169" t="s">
        <v>635</v>
      </c>
      <c r="B4" s="169"/>
      <c r="C4" s="169"/>
      <c r="D4" s="169"/>
      <c r="E4" s="169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x14ac:dyDescent="0.2">
      <c r="A26" s="94" t="s">
        <v>580</v>
      </c>
      <c r="B26" s="95" t="s">
        <v>343</v>
      </c>
    </row>
    <row r="27" spans="1:2" x14ac:dyDescent="0.2">
      <c r="A27" s="94" t="s">
        <v>581</v>
      </c>
      <c r="B27" s="95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0.8" thickBot="1" x14ac:dyDescent="0.25">
      <c r="A41" s="11"/>
      <c r="B41" s="12"/>
    </row>
    <row r="44" spans="1:2" x14ac:dyDescent="0.2">
      <c r="B44" s="93" t="s">
        <v>637</v>
      </c>
    </row>
    <row r="48" spans="1:2" x14ac:dyDescent="0.2">
      <c r="B48" s="166" t="s">
        <v>674</v>
      </c>
    </row>
    <row r="49" spans="2:2" x14ac:dyDescent="0.2">
      <c r="B49" s="166" t="s">
        <v>675</v>
      </c>
    </row>
    <row r="50" spans="2:2" x14ac:dyDescent="0.2">
      <c r="B50" s="166" t="s">
        <v>676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89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showGridLines="0" workbookViewId="0">
      <selection sqref="A1:E41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17.6640625" style="39" customWidth="1"/>
    <col min="4" max="16384" width="11.44140625" style="39"/>
  </cols>
  <sheetData>
    <row r="1" spans="1:3" s="37" customFormat="1" ht="18" customHeight="1" x14ac:dyDescent="0.3">
      <c r="A1" s="173" t="s">
        <v>672</v>
      </c>
      <c r="B1" s="174"/>
      <c r="C1" s="175"/>
    </row>
    <row r="2" spans="1:3" s="37" customFormat="1" ht="18" customHeight="1" x14ac:dyDescent="0.3">
      <c r="A2" s="176" t="s">
        <v>625</v>
      </c>
      <c r="B2" s="177"/>
      <c r="C2" s="178"/>
    </row>
    <row r="3" spans="1:3" s="37" customFormat="1" ht="18" customHeight="1" x14ac:dyDescent="0.3">
      <c r="A3" s="176" t="s">
        <v>673</v>
      </c>
      <c r="B3" s="179"/>
      <c r="C3" s="178"/>
    </row>
    <row r="4" spans="1:3" s="40" customFormat="1" ht="18" customHeight="1" x14ac:dyDescent="0.2">
      <c r="A4" s="180" t="s">
        <v>626</v>
      </c>
      <c r="B4" s="181"/>
      <c r="C4" s="182"/>
    </row>
    <row r="5" spans="1:3" s="38" customFormat="1" x14ac:dyDescent="0.2">
      <c r="A5" s="58" t="s">
        <v>525</v>
      </c>
      <c r="B5" s="58"/>
      <c r="C5" s="145">
        <v>13318756.369999999</v>
      </c>
    </row>
    <row r="6" spans="1:3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5" x14ac:dyDescent="0.2">
      <c r="A17" s="70">
        <v>3.2</v>
      </c>
      <c r="B17" s="63" t="s">
        <v>534</v>
      </c>
      <c r="C17" s="147">
        <v>0</v>
      </c>
    </row>
    <row r="18" spans="1:5" x14ac:dyDescent="0.2">
      <c r="A18" s="70">
        <v>3.3</v>
      </c>
      <c r="B18" s="65" t="s">
        <v>535</v>
      </c>
      <c r="C18" s="148">
        <v>0</v>
      </c>
    </row>
    <row r="19" spans="1:5" x14ac:dyDescent="0.2">
      <c r="A19" s="59"/>
      <c r="B19" s="71"/>
      <c r="C19" s="72"/>
    </row>
    <row r="20" spans="1:5" x14ac:dyDescent="0.2">
      <c r="A20" s="73" t="s">
        <v>82</v>
      </c>
      <c r="B20" s="73"/>
      <c r="C20" s="145">
        <f>C5+C7-C15</f>
        <v>13318756.369999999</v>
      </c>
    </row>
    <row r="22" spans="1:5" x14ac:dyDescent="0.2">
      <c r="B22" s="39" t="s">
        <v>637</v>
      </c>
    </row>
    <row r="27" spans="1:5" x14ac:dyDescent="0.2">
      <c r="B27" s="197"/>
    </row>
    <row r="28" spans="1:5" x14ac:dyDescent="0.2">
      <c r="B28" s="197" t="s">
        <v>691</v>
      </c>
      <c r="C28" s="198" t="s">
        <v>692</v>
      </c>
      <c r="D28" s="198"/>
      <c r="E28" s="198"/>
    </row>
    <row r="29" spans="1:5" x14ac:dyDescent="0.2">
      <c r="B29" s="197" t="s">
        <v>675</v>
      </c>
      <c r="C29" s="198" t="s">
        <v>689</v>
      </c>
      <c r="D29" s="198"/>
      <c r="E29" s="198"/>
    </row>
    <row r="30" spans="1:5" x14ac:dyDescent="0.2">
      <c r="B30" s="197" t="s">
        <v>676</v>
      </c>
      <c r="C30" s="198" t="s">
        <v>686</v>
      </c>
      <c r="D30" s="198"/>
      <c r="E30" s="198"/>
    </row>
  </sheetData>
  <mergeCells count="7">
    <mergeCell ref="C29:E29"/>
    <mergeCell ref="C30:E30"/>
    <mergeCell ref="A1:C1"/>
    <mergeCell ref="A2:C2"/>
    <mergeCell ref="A3:C3"/>
    <mergeCell ref="A4:C4"/>
    <mergeCell ref="C28:E28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showGridLines="0" workbookViewId="0">
      <selection sqref="A1:E51"/>
    </sheetView>
  </sheetViews>
  <sheetFormatPr baseColWidth="10" defaultColWidth="11.44140625" defaultRowHeight="10.199999999999999" x14ac:dyDescent="0.2"/>
  <cols>
    <col min="1" max="1" width="3.6640625" style="39" customWidth="1"/>
    <col min="2" max="2" width="62.109375" style="39" customWidth="1"/>
    <col min="3" max="3" width="17.6640625" style="39" customWidth="1"/>
    <col min="4" max="16384" width="11.44140625" style="39"/>
  </cols>
  <sheetData>
    <row r="1" spans="1:3" s="41" customFormat="1" ht="18.899999999999999" customHeight="1" x14ac:dyDescent="0.3">
      <c r="A1" s="183" t="s">
        <v>672</v>
      </c>
      <c r="B1" s="184"/>
      <c r="C1" s="185"/>
    </row>
    <row r="2" spans="1:3" s="41" customFormat="1" ht="18.899999999999999" customHeight="1" x14ac:dyDescent="0.3">
      <c r="A2" s="186" t="s">
        <v>627</v>
      </c>
      <c r="B2" s="187"/>
      <c r="C2" s="188"/>
    </row>
    <row r="3" spans="1:3" s="41" customFormat="1" ht="18.899999999999999" customHeight="1" x14ac:dyDescent="0.3">
      <c r="A3" s="186" t="s">
        <v>673</v>
      </c>
      <c r="B3" s="189"/>
      <c r="C3" s="188"/>
    </row>
    <row r="4" spans="1:3" s="42" customFormat="1" x14ac:dyDescent="0.2">
      <c r="A4" s="180" t="s">
        <v>626</v>
      </c>
      <c r="B4" s="181"/>
      <c r="C4" s="182"/>
    </row>
    <row r="5" spans="1:3" x14ac:dyDescent="0.2">
      <c r="A5" s="84" t="s">
        <v>538</v>
      </c>
      <c r="B5" s="58"/>
      <c r="C5" s="149">
        <v>12475219.630000001</v>
      </c>
    </row>
    <row r="6" spans="1:3" x14ac:dyDescent="0.2">
      <c r="A6" s="78"/>
      <c r="B6" s="60"/>
      <c r="C6" s="79"/>
    </row>
    <row r="7" spans="1:3" x14ac:dyDescent="0.2">
      <c r="A7" s="68" t="s">
        <v>539</v>
      </c>
      <c r="B7" s="80"/>
      <c r="C7" s="146">
        <f>SUM(C8:C28)</f>
        <v>40602.699999999997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40602.699999999997</v>
      </c>
    </row>
    <row r="11" spans="1:3" x14ac:dyDescent="0.2">
      <c r="A11" s="90">
        <v>2.4</v>
      </c>
      <c r="B11" s="77" t="s">
        <v>240</v>
      </c>
      <c r="C11" s="150">
        <v>0</v>
      </c>
    </row>
    <row r="12" spans="1:3" x14ac:dyDescent="0.2">
      <c r="A12" s="90">
        <v>2.5</v>
      </c>
      <c r="B12" s="77" t="s">
        <v>241</v>
      </c>
      <c r="C12" s="150">
        <v>0</v>
      </c>
    </row>
    <row r="13" spans="1:3" x14ac:dyDescent="0.2">
      <c r="A13" s="90">
        <v>2.6</v>
      </c>
      <c r="B13" s="77" t="s">
        <v>242</v>
      </c>
      <c r="C13" s="150">
        <v>0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0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0</v>
      </c>
    </row>
    <row r="19" spans="1:3" x14ac:dyDescent="0.2">
      <c r="A19" s="90" t="s">
        <v>571</v>
      </c>
      <c r="B19" s="77" t="s">
        <v>542</v>
      </c>
      <c r="C19" s="150">
        <v>0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0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0</v>
      </c>
    </row>
    <row r="26" spans="1:3" x14ac:dyDescent="0.2">
      <c r="A26" s="90" t="s">
        <v>553</v>
      </c>
      <c r="B26" s="77" t="s">
        <v>554</v>
      </c>
      <c r="C26" s="150">
        <v>0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88004.86</v>
      </c>
    </row>
    <row r="31" spans="1:3" x14ac:dyDescent="0.2">
      <c r="A31" s="90" t="s">
        <v>560</v>
      </c>
      <c r="B31" s="77" t="s">
        <v>441</v>
      </c>
      <c r="C31" s="150">
        <v>88004.86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5" x14ac:dyDescent="0.2">
      <c r="A33" s="90" t="s">
        <v>562</v>
      </c>
      <c r="B33" s="77" t="s">
        <v>451</v>
      </c>
      <c r="C33" s="150">
        <v>0</v>
      </c>
    </row>
    <row r="34" spans="1:5" x14ac:dyDescent="0.2">
      <c r="A34" s="90" t="s">
        <v>563</v>
      </c>
      <c r="B34" s="77" t="s">
        <v>564</v>
      </c>
      <c r="C34" s="150">
        <v>0</v>
      </c>
    </row>
    <row r="35" spans="1:5" x14ac:dyDescent="0.2">
      <c r="A35" s="90" t="s">
        <v>565</v>
      </c>
      <c r="B35" s="77" t="s">
        <v>566</v>
      </c>
      <c r="C35" s="150">
        <v>0</v>
      </c>
    </row>
    <row r="36" spans="1:5" x14ac:dyDescent="0.2">
      <c r="A36" s="90" t="s">
        <v>567</v>
      </c>
      <c r="B36" s="77" t="s">
        <v>459</v>
      </c>
      <c r="C36" s="150">
        <v>0</v>
      </c>
    </row>
    <row r="37" spans="1:5" x14ac:dyDescent="0.2">
      <c r="A37" s="90" t="s">
        <v>568</v>
      </c>
      <c r="B37" s="85" t="s">
        <v>569</v>
      </c>
      <c r="C37" s="152">
        <v>0</v>
      </c>
    </row>
    <row r="38" spans="1:5" x14ac:dyDescent="0.2">
      <c r="A38" s="78"/>
      <c r="B38" s="81"/>
      <c r="C38" s="82"/>
    </row>
    <row r="39" spans="1:5" x14ac:dyDescent="0.2">
      <c r="A39" s="83" t="s">
        <v>84</v>
      </c>
      <c r="B39" s="58"/>
      <c r="C39" s="145">
        <f>C5-C7+C30</f>
        <v>12522621.790000001</v>
      </c>
    </row>
    <row r="41" spans="1:5" x14ac:dyDescent="0.2">
      <c r="B41" s="39" t="s">
        <v>637</v>
      </c>
    </row>
    <row r="46" spans="1:5" x14ac:dyDescent="0.2">
      <c r="B46" s="197"/>
    </row>
    <row r="47" spans="1:5" x14ac:dyDescent="0.2">
      <c r="B47" s="197" t="s">
        <v>684</v>
      </c>
      <c r="C47" s="198" t="s">
        <v>692</v>
      </c>
      <c r="D47" s="198"/>
      <c r="E47" s="198"/>
    </row>
    <row r="48" spans="1:5" x14ac:dyDescent="0.2">
      <c r="B48" s="197" t="s">
        <v>675</v>
      </c>
      <c r="C48" s="198" t="s">
        <v>689</v>
      </c>
      <c r="D48" s="198"/>
      <c r="E48" s="198"/>
    </row>
    <row r="49" spans="2:5" x14ac:dyDescent="0.2">
      <c r="B49" s="197" t="s">
        <v>676</v>
      </c>
      <c r="C49" s="198" t="s">
        <v>686</v>
      </c>
      <c r="D49" s="198"/>
      <c r="E49" s="198"/>
    </row>
  </sheetData>
  <mergeCells count="7">
    <mergeCell ref="C48:E48"/>
    <mergeCell ref="C49:E49"/>
    <mergeCell ref="A1:C1"/>
    <mergeCell ref="A2:C2"/>
    <mergeCell ref="A3:C3"/>
    <mergeCell ref="A4:C4"/>
    <mergeCell ref="C47:E47"/>
  </mergeCells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workbookViewId="0">
      <selection activeCell="G33" sqref="G33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7.44140625" style="29" bestFit="1" customWidth="1"/>
    <col min="4" max="5" width="23.6640625" style="29" bestFit="1" customWidth="1"/>
    <col min="6" max="6" width="19.33203125" style="29" customWidth="1"/>
    <col min="7" max="7" width="20.5546875" style="29" customWidth="1"/>
    <col min="8" max="10" width="20.33203125" style="29" customWidth="1"/>
    <col min="11" max="16384" width="9.109375" style="29"/>
  </cols>
  <sheetData>
    <row r="1" spans="1:10" ht="18.899999999999999" customHeight="1" x14ac:dyDescent="0.2">
      <c r="A1" s="172" t="s">
        <v>672</v>
      </c>
      <c r="B1" s="190"/>
      <c r="C1" s="190"/>
      <c r="D1" s="190"/>
      <c r="E1" s="190"/>
      <c r="F1" s="190"/>
      <c r="G1" s="27" t="s">
        <v>617</v>
      </c>
      <c r="H1" s="28">
        <v>2022</v>
      </c>
    </row>
    <row r="2" spans="1:10" ht="18.899999999999999" customHeight="1" x14ac:dyDescent="0.2">
      <c r="A2" s="172" t="s">
        <v>628</v>
      </c>
      <c r="B2" s="190"/>
      <c r="C2" s="190"/>
      <c r="D2" s="190"/>
      <c r="E2" s="190"/>
      <c r="F2" s="190"/>
      <c r="G2" s="27" t="s">
        <v>618</v>
      </c>
      <c r="H2" s="28" t="s">
        <v>620</v>
      </c>
    </row>
    <row r="3" spans="1:10" ht="18.899999999999999" customHeight="1" x14ac:dyDescent="0.2">
      <c r="A3" s="191" t="s">
        <v>673</v>
      </c>
      <c r="B3" s="192"/>
      <c r="C3" s="192"/>
      <c r="D3" s="192"/>
      <c r="E3" s="192"/>
      <c r="F3" s="192"/>
      <c r="G3" s="27" t="s">
        <v>619</v>
      </c>
      <c r="H3" s="28">
        <v>4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37475704.939999998</v>
      </c>
      <c r="E40" s="34">
        <v>-37475704.939999998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45668736.159999996</v>
      </c>
      <c r="E41" s="34">
        <v>-45668736.159999996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9748517.8699999992</v>
      </c>
      <c r="E42" s="34">
        <v>-9748517.8699999992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29509697.030000001</v>
      </c>
      <c r="E43" s="34">
        <v>-29509697.030000001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47454263.07</v>
      </c>
      <c r="E44" s="34">
        <v>-47454263.07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25692110.079999998</v>
      </c>
      <c r="E45" s="34">
        <v>-25692110.079999998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39159101.759999998</v>
      </c>
      <c r="E46" s="34">
        <v>-39159101.759999998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9635871.5600000005</v>
      </c>
      <c r="E47" s="34">
        <v>-9635871.5600000005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42036945.079999998</v>
      </c>
      <c r="E48" s="34">
        <v>-42036945.079999998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41457729.130000003</v>
      </c>
      <c r="E49" s="34">
        <v>-41457729.130000003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41162968.149999999</v>
      </c>
      <c r="E50" s="34">
        <v>-41162968.149999999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51769533.149999999</v>
      </c>
      <c r="E51" s="34">
        <v>-51769533.149999999</v>
      </c>
      <c r="F51" s="34">
        <f t="shared" si="0"/>
        <v>0</v>
      </c>
    </row>
    <row r="53" spans="1:6" x14ac:dyDescent="0.2">
      <c r="B53" s="29" t="s">
        <v>637</v>
      </c>
    </row>
    <row r="58" spans="1:6" x14ac:dyDescent="0.2">
      <c r="B58" s="131" t="s">
        <v>693</v>
      </c>
      <c r="D58" s="196" t="s">
        <v>684</v>
      </c>
      <c r="E58" s="196"/>
    </row>
    <row r="59" spans="1:6" x14ac:dyDescent="0.2">
      <c r="B59" s="131" t="s">
        <v>675</v>
      </c>
      <c r="D59" s="196" t="s">
        <v>689</v>
      </c>
      <c r="E59" s="196"/>
    </row>
    <row r="60" spans="1:6" x14ac:dyDescent="0.2">
      <c r="B60" s="131" t="s">
        <v>694</v>
      </c>
      <c r="D60" s="196" t="s">
        <v>695</v>
      </c>
      <c r="E60" s="196"/>
    </row>
  </sheetData>
  <sheetProtection formatCells="0" formatColumns="0" formatRows="0" insertColumns="0" insertRows="0" insertHyperlinks="0" deleteColumns="0" deleteRows="0" sort="0" autoFilter="0" pivotTables="0"/>
  <mergeCells count="6">
    <mergeCell ref="D60:E60"/>
    <mergeCell ref="A1:F1"/>
    <mergeCell ref="A2:F2"/>
    <mergeCell ref="A3:F3"/>
    <mergeCell ref="D58:E58"/>
    <mergeCell ref="D59:E59"/>
  </mergeCells>
  <pageMargins left="0.70866141732283472" right="0.70866141732283472" top="0.74803149606299213" bottom="0.74803149606299213" header="0.31496062992125984" footer="0.31496062992125984"/>
  <pageSetup scale="75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" customHeight="1" x14ac:dyDescent="0.2">
      <c r="A5" s="193" t="s">
        <v>34</v>
      </c>
      <c r="B5" s="193"/>
      <c r="C5" s="193"/>
      <c r="D5" s="193"/>
      <c r="E5" s="193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3.2" x14ac:dyDescent="0.25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4" t="s">
        <v>36</v>
      </c>
      <c r="C10" s="194"/>
      <c r="D10" s="194"/>
      <c r="E10" s="194"/>
    </row>
    <row r="11" spans="1:8" s="119" customFormat="1" ht="12.9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4" t="s">
        <v>38</v>
      </c>
      <c r="C12" s="194"/>
      <c r="D12" s="194"/>
      <c r="E12" s="194"/>
    </row>
    <row r="13" spans="1:8" s="119" customFormat="1" ht="26.1" customHeight="1" x14ac:dyDescent="0.2">
      <c r="A13" s="123" t="s">
        <v>603</v>
      </c>
      <c r="B13" s="194" t="s">
        <v>39</v>
      </c>
      <c r="C13" s="194"/>
      <c r="D13" s="194"/>
      <c r="E13" s="194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" customHeight="1" x14ac:dyDescent="0.2">
      <c r="A16" s="123" t="s">
        <v>605</v>
      </c>
    </row>
    <row r="17" spans="1:4" s="119" customFormat="1" ht="12.9" customHeight="1" x14ac:dyDescent="0.2">
      <c r="A17" s="124"/>
    </row>
    <row r="18" spans="1:4" s="119" customFormat="1" ht="12.9" customHeight="1" x14ac:dyDescent="0.2">
      <c r="A18" s="134" t="s">
        <v>97</v>
      </c>
    </row>
    <row r="19" spans="1:4" s="119" customFormat="1" ht="12.9" customHeight="1" x14ac:dyDescent="0.2">
      <c r="A19" s="127" t="s">
        <v>606</v>
      </c>
    </row>
    <row r="20" spans="1:4" s="119" customFormat="1" ht="12.9" customHeight="1" x14ac:dyDescent="0.2">
      <c r="A20" s="127" t="s">
        <v>607</v>
      </c>
    </row>
    <row r="21" spans="1:4" s="119" customFormat="1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5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topLeftCell="A124" zoomScale="106" zoomScaleNormal="106" workbookViewId="0">
      <selection activeCell="F149" sqref="F149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9.109375" style="20" customWidth="1"/>
    <col min="5" max="5" width="28" style="20" customWidth="1"/>
    <col min="6" max="6" width="22.6640625" style="20" customWidth="1"/>
    <col min="7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70" t="s">
        <v>672</v>
      </c>
      <c r="B1" s="171"/>
      <c r="C1" s="171"/>
      <c r="D1" s="171"/>
      <c r="E1" s="171"/>
      <c r="F1" s="171"/>
      <c r="G1" s="14" t="s">
        <v>617</v>
      </c>
      <c r="H1" s="25">
        <v>2022</v>
      </c>
    </row>
    <row r="2" spans="1:8" s="16" customFormat="1" ht="18.899999999999999" customHeight="1" x14ac:dyDescent="0.3">
      <c r="A2" s="170" t="s">
        <v>621</v>
      </c>
      <c r="B2" s="171"/>
      <c r="C2" s="171"/>
      <c r="D2" s="171"/>
      <c r="E2" s="171"/>
      <c r="F2" s="171"/>
      <c r="G2" s="14" t="s">
        <v>618</v>
      </c>
      <c r="H2" s="25" t="s">
        <v>620</v>
      </c>
    </row>
    <row r="3" spans="1:8" s="16" customFormat="1" ht="18.899999999999999" customHeight="1" x14ac:dyDescent="0.3">
      <c r="A3" s="170" t="s">
        <v>673</v>
      </c>
      <c r="B3" s="171"/>
      <c r="C3" s="171"/>
      <c r="D3" s="171"/>
      <c r="E3" s="171"/>
      <c r="F3" s="171"/>
      <c r="G3" s="14" t="s">
        <v>619</v>
      </c>
      <c r="H3" s="25">
        <v>4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486572.11</v>
      </c>
      <c r="D15" s="24">
        <v>479270.77</v>
      </c>
      <c r="E15" s="24">
        <v>477604.31</v>
      </c>
      <c r="F15" s="24">
        <v>400754.63</v>
      </c>
      <c r="G15" s="24">
        <v>380267.09</v>
      </c>
    </row>
    <row r="16" spans="1:8" x14ac:dyDescent="0.2">
      <c r="A16" s="22">
        <v>1124</v>
      </c>
      <c r="B16" s="20" t="s">
        <v>202</v>
      </c>
      <c r="C16" s="24">
        <v>16</v>
      </c>
      <c r="D16" s="24">
        <v>16</v>
      </c>
      <c r="E16" s="24">
        <v>16</v>
      </c>
      <c r="F16" s="24">
        <v>16</v>
      </c>
      <c r="G16" s="24">
        <v>6016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-5460.95</v>
      </c>
      <c r="D20" s="24">
        <v>-5460.95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10000</v>
      </c>
      <c r="D21" s="24">
        <v>10000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928</v>
      </c>
      <c r="D23" s="24">
        <v>928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5447.71</v>
      </c>
      <c r="D25" s="24">
        <v>5447.71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0</v>
      </c>
    </row>
    <row r="42" spans="1:8" x14ac:dyDescent="0.2">
      <c r="A42" s="22">
        <v>1151</v>
      </c>
      <c r="B42" s="20" t="s">
        <v>225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4323370.16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4313890.16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9480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3031280.4800000004</v>
      </c>
      <c r="D62" s="24">
        <f t="shared" ref="D62:E62" si="0">SUM(D63:D70)</f>
        <v>88004.86</v>
      </c>
      <c r="E62" s="24">
        <f t="shared" si="0"/>
        <v>-524702.76</v>
      </c>
    </row>
    <row r="63" spans="1:9" x14ac:dyDescent="0.2">
      <c r="A63" s="22">
        <v>1241</v>
      </c>
      <c r="B63" s="20" t="s">
        <v>239</v>
      </c>
      <c r="C63" s="24">
        <v>588831.03</v>
      </c>
      <c r="D63" s="24">
        <v>25990.17</v>
      </c>
      <c r="E63" s="24">
        <v>-139972.76</v>
      </c>
    </row>
    <row r="64" spans="1:9" x14ac:dyDescent="0.2">
      <c r="A64" s="22">
        <v>1242</v>
      </c>
      <c r="B64" s="20" t="s">
        <v>240</v>
      </c>
      <c r="C64" s="24">
        <v>0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241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242</v>
      </c>
      <c r="C66" s="24">
        <v>2377407.9900000002</v>
      </c>
      <c r="D66" s="24">
        <v>62014.69</v>
      </c>
      <c r="E66" s="24">
        <v>-384730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65041.46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249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178703.41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178703.41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718221.72</v>
      </c>
      <c r="D110" s="24">
        <f>SUM(D111:D119)</f>
        <v>718221.72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491161.56</v>
      </c>
      <c r="D111" s="24">
        <f>C111</f>
        <v>491161.56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91303.01</v>
      </c>
      <c r="D112" s="24">
        <f t="shared" ref="D112:D119" si="1">C112</f>
        <v>91303.01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928</v>
      </c>
      <c r="D113" s="24">
        <f t="shared" si="1"/>
        <v>928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81068.77</v>
      </c>
      <c r="D117" s="24">
        <f t="shared" si="1"/>
        <v>81068.77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53760.38</v>
      </c>
      <c r="D119" s="24">
        <f t="shared" si="1"/>
        <v>53760.38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4" x14ac:dyDescent="0.2">
      <c r="A145" s="22">
        <v>2199</v>
      </c>
      <c r="B145" s="20" t="s">
        <v>300</v>
      </c>
      <c r="C145" s="24">
        <v>0</v>
      </c>
    </row>
    <row r="146" spans="1:4" x14ac:dyDescent="0.2">
      <c r="A146" s="22">
        <v>2240</v>
      </c>
      <c r="B146" s="20" t="s">
        <v>301</v>
      </c>
      <c r="C146" s="24">
        <f>SUM(C147:C149)</f>
        <v>0</v>
      </c>
    </row>
    <row r="147" spans="1:4" x14ac:dyDescent="0.2">
      <c r="A147" s="22">
        <v>2241</v>
      </c>
      <c r="B147" s="20" t="s">
        <v>302</v>
      </c>
      <c r="C147" s="24">
        <v>0</v>
      </c>
    </row>
    <row r="148" spans="1:4" x14ac:dyDescent="0.2">
      <c r="A148" s="22">
        <v>2242</v>
      </c>
      <c r="B148" s="20" t="s">
        <v>303</v>
      </c>
      <c r="C148" s="24">
        <v>0</v>
      </c>
    </row>
    <row r="149" spans="1:4" x14ac:dyDescent="0.2">
      <c r="A149" s="22">
        <v>2249</v>
      </c>
      <c r="B149" s="20" t="s">
        <v>304</v>
      </c>
      <c r="C149" s="24">
        <v>0</v>
      </c>
    </row>
    <row r="151" spans="1:4" x14ac:dyDescent="0.2">
      <c r="B151" s="20" t="s">
        <v>637</v>
      </c>
    </row>
    <row r="154" spans="1:4" x14ac:dyDescent="0.2">
      <c r="B154" s="22" t="s">
        <v>677</v>
      </c>
      <c r="C154" s="195" t="s">
        <v>678</v>
      </c>
      <c r="D154" s="195"/>
    </row>
    <row r="155" spans="1:4" x14ac:dyDescent="0.2">
      <c r="B155" s="22" t="s">
        <v>679</v>
      </c>
      <c r="C155" s="195" t="s">
        <v>681</v>
      </c>
      <c r="D155" s="195"/>
    </row>
    <row r="156" spans="1:4" x14ac:dyDescent="0.2">
      <c r="B156" s="22" t="s">
        <v>680</v>
      </c>
      <c r="C156" s="195" t="s">
        <v>682</v>
      </c>
      <c r="D156" s="195"/>
    </row>
  </sheetData>
  <sheetProtection formatCells="0" formatColumns="0" formatRows="0" insertColumns="0" insertRows="0" insertHyperlinks="0" deleteColumns="0" deleteRows="0" sort="0" autoFilter="0" pivotTables="0"/>
  <mergeCells count="6">
    <mergeCell ref="C156:D156"/>
    <mergeCell ref="A1:F1"/>
    <mergeCell ref="A2:F2"/>
    <mergeCell ref="A3:F3"/>
    <mergeCell ref="C154:D154"/>
    <mergeCell ref="C155:D15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8"/>
  <sheetViews>
    <sheetView zoomScaleNormal="100" workbookViewId="0">
      <selection sqref="A1:C1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68" t="s">
        <v>672</v>
      </c>
      <c r="B1" s="168"/>
      <c r="C1" s="168"/>
      <c r="D1" s="14" t="s">
        <v>617</v>
      </c>
      <c r="E1" s="25">
        <v>2022</v>
      </c>
    </row>
    <row r="2" spans="1:5" s="16" customFormat="1" ht="18.899999999999999" customHeight="1" x14ac:dyDescent="0.3">
      <c r="A2" s="168" t="s">
        <v>622</v>
      </c>
      <c r="B2" s="168"/>
      <c r="C2" s="168"/>
      <c r="D2" s="14" t="s">
        <v>618</v>
      </c>
      <c r="E2" s="25" t="s">
        <v>620</v>
      </c>
    </row>
    <row r="3" spans="1:5" s="16" customFormat="1" ht="18.899999999999999" customHeight="1" x14ac:dyDescent="0.3">
      <c r="A3" s="168" t="s">
        <v>673</v>
      </c>
      <c r="B3" s="168"/>
      <c r="C3" s="168"/>
      <c r="D3" s="14" t="s">
        <v>619</v>
      </c>
      <c r="E3" s="25">
        <v>4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2569960.9</v>
      </c>
      <c r="D8" s="92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92"/>
      <c r="E16" s="49"/>
    </row>
    <row r="17" spans="1:5" ht="20.399999999999999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0.399999999999999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92"/>
      <c r="E31" s="49"/>
    </row>
    <row r="32" spans="1:5" ht="20.399999999999999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0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0</v>
      </c>
      <c r="D35" s="92"/>
      <c r="E35" s="49"/>
    </row>
    <row r="36" spans="1:5" ht="20.399999999999999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0.399999999999999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2569960.9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0.399999999999999" x14ac:dyDescent="0.2">
      <c r="A49" s="50">
        <v>4173</v>
      </c>
      <c r="B49" s="52" t="s">
        <v>504</v>
      </c>
      <c r="C49" s="55">
        <v>2569960.9</v>
      </c>
      <c r="D49" s="92"/>
      <c r="E49" s="49"/>
    </row>
    <row r="50" spans="1:5" ht="20.399999999999999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0.399999999999999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0.399999999999999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0.399999999999999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0.6" x14ac:dyDescent="0.2">
      <c r="A58" s="50">
        <v>4200</v>
      </c>
      <c r="B58" s="52" t="s">
        <v>510</v>
      </c>
      <c r="C58" s="55">
        <f>+C59+C65</f>
        <v>9885852.3800000008</v>
      </c>
      <c r="D58" s="92"/>
      <c r="E58" s="49"/>
    </row>
    <row r="59" spans="1:5" x14ac:dyDescent="0.2">
      <c r="A59" s="50">
        <v>4210</v>
      </c>
      <c r="B59" s="52" t="s">
        <v>511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9885852.3800000008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9885852.3800000008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862943.09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862943.09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862943.09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12522621.790000001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12207979.620000001</v>
      </c>
      <c r="D99" s="57">
        <f>C99/$C$98</f>
        <v>0.97487409783059498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9395628.75</v>
      </c>
      <c r="D100" s="57">
        <f t="shared" ref="D100:D163" si="0">C100/$C$98</f>
        <v>0.75029246331650168</v>
      </c>
      <c r="E100" s="56"/>
    </row>
    <row r="101" spans="1:5" x14ac:dyDescent="0.2">
      <c r="A101" s="54">
        <v>5111</v>
      </c>
      <c r="B101" s="51" t="s">
        <v>363</v>
      </c>
      <c r="C101" s="55">
        <v>6893354.04</v>
      </c>
      <c r="D101" s="57">
        <f t="shared" si="0"/>
        <v>0.55047211004206165</v>
      </c>
      <c r="E101" s="56"/>
    </row>
    <row r="102" spans="1:5" x14ac:dyDescent="0.2">
      <c r="A102" s="54">
        <v>5112</v>
      </c>
      <c r="B102" s="51" t="s">
        <v>364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365</v>
      </c>
      <c r="C103" s="55">
        <v>1862782.87</v>
      </c>
      <c r="D103" s="57">
        <f t="shared" si="0"/>
        <v>0.14875342410225423</v>
      </c>
      <c r="E103" s="56"/>
    </row>
    <row r="104" spans="1:5" x14ac:dyDescent="0.2">
      <c r="A104" s="54">
        <v>5114</v>
      </c>
      <c r="B104" s="51" t="s">
        <v>366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367</v>
      </c>
      <c r="C105" s="55">
        <v>639491.83999999997</v>
      </c>
      <c r="D105" s="57">
        <f t="shared" si="0"/>
        <v>5.1066929172185749E-2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1086884.6200000001</v>
      </c>
      <c r="D107" s="57">
        <f t="shared" si="0"/>
        <v>8.6793695300127718E-2</v>
      </c>
      <c r="E107" s="56"/>
    </row>
    <row r="108" spans="1:5" x14ac:dyDescent="0.2">
      <c r="A108" s="54">
        <v>5121</v>
      </c>
      <c r="B108" s="51" t="s">
        <v>370</v>
      </c>
      <c r="C108" s="55">
        <v>415822.32</v>
      </c>
      <c r="D108" s="57">
        <f t="shared" si="0"/>
        <v>3.3205691825018376E-2</v>
      </c>
      <c r="E108" s="56"/>
    </row>
    <row r="109" spans="1:5" x14ac:dyDescent="0.2">
      <c r="A109" s="54">
        <v>5122</v>
      </c>
      <c r="B109" s="51" t="s">
        <v>371</v>
      </c>
      <c r="C109" s="55">
        <v>116152.3</v>
      </c>
      <c r="D109" s="57">
        <f t="shared" si="0"/>
        <v>9.2753979117020033E-3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3056.02</v>
      </c>
      <c r="D111" s="57">
        <f t="shared" si="0"/>
        <v>2.4403995035930889E-4</v>
      </c>
      <c r="E111" s="56"/>
    </row>
    <row r="112" spans="1:5" x14ac:dyDescent="0.2">
      <c r="A112" s="54">
        <v>5125</v>
      </c>
      <c r="B112" s="51" t="s">
        <v>374</v>
      </c>
      <c r="C112" s="55">
        <v>55362.05</v>
      </c>
      <c r="D112" s="57">
        <f t="shared" si="0"/>
        <v>4.4209631919259612E-3</v>
      </c>
      <c r="E112" s="56"/>
    </row>
    <row r="113" spans="1:5" x14ac:dyDescent="0.2">
      <c r="A113" s="54">
        <v>5126</v>
      </c>
      <c r="B113" s="51" t="s">
        <v>375</v>
      </c>
      <c r="C113" s="55">
        <v>333829.28000000003</v>
      </c>
      <c r="D113" s="57">
        <f t="shared" si="0"/>
        <v>2.6658098088259839E-2</v>
      </c>
      <c r="E113" s="56"/>
    </row>
    <row r="114" spans="1:5" x14ac:dyDescent="0.2">
      <c r="A114" s="54">
        <v>5127</v>
      </c>
      <c r="B114" s="51" t="s">
        <v>376</v>
      </c>
      <c r="C114" s="55">
        <v>82012</v>
      </c>
      <c r="D114" s="57">
        <f t="shared" si="0"/>
        <v>6.5491077966988564E-3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80650.649999999994</v>
      </c>
      <c r="D116" s="57">
        <f t="shared" si="0"/>
        <v>6.4403965361633734E-3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1725466.2500000002</v>
      </c>
      <c r="D117" s="57">
        <f t="shared" si="0"/>
        <v>0.13778793921396551</v>
      </c>
      <c r="E117" s="56"/>
    </row>
    <row r="118" spans="1:5" x14ac:dyDescent="0.2">
      <c r="A118" s="54">
        <v>5131</v>
      </c>
      <c r="B118" s="51" t="s">
        <v>380</v>
      </c>
      <c r="C118" s="55">
        <v>207828.2</v>
      </c>
      <c r="D118" s="57">
        <f t="shared" si="0"/>
        <v>1.6596221101715474E-2</v>
      </c>
      <c r="E118" s="56"/>
    </row>
    <row r="119" spans="1:5" x14ac:dyDescent="0.2">
      <c r="A119" s="54">
        <v>5132</v>
      </c>
      <c r="B119" s="51" t="s">
        <v>381</v>
      </c>
      <c r="C119" s="55">
        <v>25520</v>
      </c>
      <c r="D119" s="57">
        <f t="shared" si="0"/>
        <v>2.0379119027917236E-3</v>
      </c>
      <c r="E119" s="56"/>
    </row>
    <row r="120" spans="1:5" x14ac:dyDescent="0.2">
      <c r="A120" s="54">
        <v>5133</v>
      </c>
      <c r="B120" s="51" t="s">
        <v>382</v>
      </c>
      <c r="C120" s="55">
        <v>5067</v>
      </c>
      <c r="D120" s="57">
        <f t="shared" si="0"/>
        <v>4.0462772772122504E-4</v>
      </c>
      <c r="E120" s="56"/>
    </row>
    <row r="121" spans="1:5" x14ac:dyDescent="0.2">
      <c r="A121" s="54">
        <v>5134</v>
      </c>
      <c r="B121" s="51" t="s">
        <v>383</v>
      </c>
      <c r="C121" s="55">
        <v>176459.18</v>
      </c>
      <c r="D121" s="57">
        <f t="shared" si="0"/>
        <v>1.4091232887102947E-2</v>
      </c>
      <c r="E121" s="56"/>
    </row>
    <row r="122" spans="1:5" x14ac:dyDescent="0.2">
      <c r="A122" s="54">
        <v>5135</v>
      </c>
      <c r="B122" s="51" t="s">
        <v>384</v>
      </c>
      <c r="C122" s="55">
        <v>904858.51</v>
      </c>
      <c r="D122" s="57">
        <f t="shared" si="0"/>
        <v>7.2257912534145124E-2</v>
      </c>
      <c r="E122" s="56"/>
    </row>
    <row r="123" spans="1:5" x14ac:dyDescent="0.2">
      <c r="A123" s="54">
        <v>5136</v>
      </c>
      <c r="B123" s="51" t="s">
        <v>385</v>
      </c>
      <c r="C123" s="55">
        <v>80878.929999999993</v>
      </c>
      <c r="D123" s="57">
        <f t="shared" si="0"/>
        <v>6.4586259456135813E-3</v>
      </c>
      <c r="E123" s="56"/>
    </row>
    <row r="124" spans="1:5" x14ac:dyDescent="0.2">
      <c r="A124" s="54">
        <v>5137</v>
      </c>
      <c r="B124" s="51" t="s">
        <v>386</v>
      </c>
      <c r="C124" s="55">
        <v>6721.85</v>
      </c>
      <c r="D124" s="57">
        <f t="shared" si="0"/>
        <v>5.3677657224845401E-4</v>
      </c>
      <c r="E124" s="56"/>
    </row>
    <row r="125" spans="1:5" x14ac:dyDescent="0.2">
      <c r="A125" s="54">
        <v>5138</v>
      </c>
      <c r="B125" s="51" t="s">
        <v>387</v>
      </c>
      <c r="C125" s="55">
        <v>124752.58</v>
      </c>
      <c r="D125" s="57">
        <f t="shared" si="0"/>
        <v>9.9621774171620974E-3</v>
      </c>
      <c r="E125" s="56"/>
    </row>
    <row r="126" spans="1:5" x14ac:dyDescent="0.2">
      <c r="A126" s="54">
        <v>5139</v>
      </c>
      <c r="B126" s="51" t="s">
        <v>388</v>
      </c>
      <c r="C126" s="55">
        <v>193380</v>
      </c>
      <c r="D126" s="57">
        <f t="shared" si="0"/>
        <v>1.5442453125464869E-2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226637.31</v>
      </c>
      <c r="D127" s="57">
        <f t="shared" si="0"/>
        <v>1.8098231648342386E-2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226637.31</v>
      </c>
      <c r="D137" s="57">
        <f t="shared" si="0"/>
        <v>1.8098231648342386E-2</v>
      </c>
      <c r="E137" s="56"/>
    </row>
    <row r="138" spans="1:5" x14ac:dyDescent="0.2">
      <c r="A138" s="54">
        <v>5241</v>
      </c>
      <c r="B138" s="51" t="s">
        <v>398</v>
      </c>
      <c r="C138" s="55">
        <v>191647.31</v>
      </c>
      <c r="D138" s="57">
        <f t="shared" si="0"/>
        <v>1.5304088330212198E-2</v>
      </c>
      <c r="E138" s="56"/>
    </row>
    <row r="139" spans="1:5" x14ac:dyDescent="0.2">
      <c r="A139" s="54">
        <v>5242</v>
      </c>
      <c r="B139" s="51" t="s">
        <v>399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400</v>
      </c>
      <c r="C140" s="55">
        <v>34990</v>
      </c>
      <c r="D140" s="57">
        <f t="shared" si="0"/>
        <v>2.7941433181301882E-3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88004.86</v>
      </c>
      <c r="D185" s="57">
        <f t="shared" si="1"/>
        <v>7.0276705210626659E-3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88004.86</v>
      </c>
      <c r="D186" s="57">
        <f t="shared" si="1"/>
        <v>7.0276705210626659E-3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88004.86</v>
      </c>
      <c r="D191" s="57">
        <f t="shared" si="1"/>
        <v>7.0276705210626659E-3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  <row r="226" spans="2:5" x14ac:dyDescent="0.2">
      <c r="B226" s="22" t="s">
        <v>683</v>
      </c>
      <c r="C226" s="195" t="s">
        <v>684</v>
      </c>
      <c r="D226" s="195"/>
      <c r="E226" s="195"/>
    </row>
    <row r="227" spans="2:5" x14ac:dyDescent="0.2">
      <c r="B227" s="22" t="s">
        <v>675</v>
      </c>
      <c r="C227" s="195" t="s">
        <v>685</v>
      </c>
      <c r="D227" s="195"/>
      <c r="E227" s="195"/>
    </row>
    <row r="228" spans="2:5" x14ac:dyDescent="0.2">
      <c r="B228" s="22" t="s">
        <v>676</v>
      </c>
      <c r="C228" s="195" t="s">
        <v>686</v>
      </c>
      <c r="D228" s="195"/>
      <c r="E228" s="195"/>
    </row>
  </sheetData>
  <sheetProtection formatCells="0" formatColumns="0" formatRows="0" insertColumns="0" insertRows="0" insertHyperlinks="0" deleteColumns="0" deleteRows="0" sort="0" autoFilter="0" pivotTables="0"/>
  <mergeCells count="6">
    <mergeCell ref="A1:C1"/>
    <mergeCell ref="A2:C2"/>
    <mergeCell ref="A3:C3"/>
    <mergeCell ref="C226:E226"/>
    <mergeCell ref="C228:E228"/>
    <mergeCell ref="C227:E227"/>
  </mergeCells>
  <pageMargins left="0.70866141732283472" right="0.70866141732283472" top="0.74803149606299213" bottom="0.74803149606299213" header="0.31496062992125984" footer="0.31496062992125984"/>
  <pageSetup scale="8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0.399999999999999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workbookViewId="0">
      <selection sqref="A1:E38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72" t="s">
        <v>672</v>
      </c>
      <c r="B1" s="172"/>
      <c r="C1" s="172"/>
      <c r="D1" s="27" t="s">
        <v>617</v>
      </c>
      <c r="E1" s="28">
        <v>2022</v>
      </c>
    </row>
    <row r="2" spans="1:5" ht="18.899999999999999" customHeight="1" x14ac:dyDescent="0.2">
      <c r="A2" s="172" t="s">
        <v>623</v>
      </c>
      <c r="B2" s="172"/>
      <c r="C2" s="172"/>
      <c r="D2" s="27" t="s">
        <v>618</v>
      </c>
      <c r="E2" s="28" t="s">
        <v>620</v>
      </c>
    </row>
    <row r="3" spans="1:5" ht="18.899999999999999" customHeight="1" x14ac:dyDescent="0.2">
      <c r="A3" s="172" t="s">
        <v>673</v>
      </c>
      <c r="B3" s="172"/>
      <c r="C3" s="172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2401985.46</v>
      </c>
    </row>
    <row r="9" spans="1: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796134.58</v>
      </c>
    </row>
    <row r="15" spans="1:5" x14ac:dyDescent="0.2">
      <c r="A15" s="33">
        <v>3220</v>
      </c>
      <c r="B15" s="29" t="s">
        <v>473</v>
      </c>
      <c r="C15" s="34">
        <v>7447312.6200000001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  <row r="34" spans="2:5" x14ac:dyDescent="0.2">
      <c r="B34" s="131" t="s">
        <v>687</v>
      </c>
      <c r="C34" s="196" t="s">
        <v>688</v>
      </c>
      <c r="D34" s="196"/>
      <c r="E34" s="196"/>
    </row>
    <row r="35" spans="2:5" x14ac:dyDescent="0.2">
      <c r="B35" s="131" t="s">
        <v>675</v>
      </c>
      <c r="C35" s="196" t="s">
        <v>689</v>
      </c>
      <c r="D35" s="196"/>
      <c r="E35" s="196"/>
    </row>
    <row r="36" spans="2:5" x14ac:dyDescent="0.2">
      <c r="B36" s="131" t="s">
        <v>676</v>
      </c>
      <c r="C36" s="196" t="s">
        <v>686</v>
      </c>
      <c r="D36" s="196"/>
      <c r="E36" s="196"/>
    </row>
  </sheetData>
  <sheetProtection formatCells="0" formatColumns="0" formatRows="0" insertColumns="0" insertRows="0" insertHyperlinks="0" deleteColumns="0" deleteRows="0" sort="0" autoFilter="0" pivotTables="0"/>
  <mergeCells count="6">
    <mergeCell ref="A1:C1"/>
    <mergeCell ref="A2:C2"/>
    <mergeCell ref="A3:C3"/>
    <mergeCell ref="C34:E34"/>
    <mergeCell ref="C35:E35"/>
    <mergeCell ref="C36:E36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32"/>
  <sheetViews>
    <sheetView workbookViewId="0">
      <selection sqref="A1:E133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72" t="s">
        <v>672</v>
      </c>
      <c r="B1" s="172"/>
      <c r="C1" s="172"/>
      <c r="D1" s="27" t="s">
        <v>617</v>
      </c>
      <c r="E1" s="28">
        <v>2022</v>
      </c>
    </row>
    <row r="2" spans="1:5" s="35" customFormat="1" ht="18.899999999999999" customHeight="1" x14ac:dyDescent="0.3">
      <c r="A2" s="172" t="s">
        <v>624</v>
      </c>
      <c r="B2" s="172"/>
      <c r="C2" s="172"/>
      <c r="D2" s="27" t="s">
        <v>618</v>
      </c>
      <c r="E2" s="28" t="s">
        <v>620</v>
      </c>
    </row>
    <row r="3" spans="1:5" s="35" customFormat="1" ht="18.899999999999999" customHeight="1" x14ac:dyDescent="0.3">
      <c r="A3" s="172" t="s">
        <v>673</v>
      </c>
      <c r="B3" s="172"/>
      <c r="C3" s="172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9">
        <v>2022</v>
      </c>
      <c r="D7" s="129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3973459.05</v>
      </c>
      <c r="D10" s="34">
        <v>2999067.15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639</v>
      </c>
      <c r="C15" s="135">
        <f>SUM(C8:C14)</f>
        <v>3973459.05</v>
      </c>
      <c r="D15" s="135">
        <f>SUM(D8:D14)</f>
        <v>2999067.15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x14ac:dyDescent="0.2">
      <c r="A20" s="133">
        <v>1230</v>
      </c>
      <c r="B20" s="134" t="s">
        <v>230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236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238</v>
      </c>
      <c r="C28" s="135">
        <f>SUM(C29:C36)</f>
        <v>40602.699999999997</v>
      </c>
      <c r="D28" s="135">
        <f>SUM(D29:D36)</f>
        <v>40602.699999999997</v>
      </c>
      <c r="E28" s="130"/>
    </row>
    <row r="29" spans="1:5" x14ac:dyDescent="0.2">
      <c r="A29" s="33">
        <v>1241</v>
      </c>
      <c r="B29" s="29" t="s">
        <v>239</v>
      </c>
      <c r="C29" s="34">
        <v>40602.699999999997</v>
      </c>
      <c r="D29" s="132">
        <v>40602.699999999997</v>
      </c>
      <c r="E29" s="130"/>
    </row>
    <row r="30" spans="1:5" x14ac:dyDescent="0.2">
      <c r="A30" s="33">
        <v>1242</v>
      </c>
      <c r="B30" s="29" t="s">
        <v>240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241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242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244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249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40602.699999999997</v>
      </c>
      <c r="D43" s="135">
        <f>D20+D28+D37</f>
        <v>40602.699999999997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2022</v>
      </c>
      <c r="D46" s="129">
        <v>2021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796134.58</v>
      </c>
      <c r="D47" s="135">
        <v>780753.15</v>
      </c>
    </row>
    <row r="48" spans="1:5" x14ac:dyDescent="0.2">
      <c r="A48" s="131"/>
      <c r="B48" s="136" t="s">
        <v>629</v>
      </c>
      <c r="C48" s="135">
        <f>C51+C63+C95+C98+C49</f>
        <v>88004.86</v>
      </c>
      <c r="D48" s="135">
        <f>D51+D63+D95+D98+D49</f>
        <v>0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88004.86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88004.86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88004.86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0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0</v>
      </c>
      <c r="D98" s="135">
        <f>SUM(D99:D103)</f>
        <v>0</v>
      </c>
    </row>
    <row r="99" spans="1:4" x14ac:dyDescent="0.2">
      <c r="A99" s="131">
        <v>2111</v>
      </c>
      <c r="B99" s="130" t="s">
        <v>643</v>
      </c>
      <c r="C99" s="132">
        <v>0</v>
      </c>
      <c r="D99" s="132">
        <v>0</v>
      </c>
    </row>
    <row r="100" spans="1:4" x14ac:dyDescent="0.2">
      <c r="A100" s="131">
        <v>2112</v>
      </c>
      <c r="B100" s="130" t="s">
        <v>644</v>
      </c>
      <c r="C100" s="132">
        <v>0</v>
      </c>
      <c r="D100" s="132">
        <v>0</v>
      </c>
    </row>
    <row r="101" spans="1:4" x14ac:dyDescent="0.2">
      <c r="A101" s="131">
        <v>2112</v>
      </c>
      <c r="B101" s="130" t="s">
        <v>645</v>
      </c>
      <c r="C101" s="132">
        <v>0</v>
      </c>
      <c r="D101" s="132">
        <v>0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670</v>
      </c>
      <c r="C113" s="155">
        <f>+C114+C116</f>
        <v>0</v>
      </c>
      <c r="D113" s="155">
        <f>+D114+D116</f>
        <v>0</v>
      </c>
    </row>
    <row r="114" spans="1:4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649</v>
      </c>
      <c r="C116" s="135">
        <f>SUM(C117:C125)</f>
        <v>0</v>
      </c>
      <c r="D116" s="135">
        <f>SUM(D117:D125)</f>
        <v>0</v>
      </c>
    </row>
    <row r="117" spans="1:4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653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656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657</v>
      </c>
      <c r="C124" s="142">
        <v>0</v>
      </c>
      <c r="D124" s="132">
        <v>0</v>
      </c>
    </row>
    <row r="125" spans="1:4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4" x14ac:dyDescent="0.2">
      <c r="A126" s="131"/>
      <c r="B126" s="143" t="s">
        <v>659</v>
      </c>
      <c r="C126" s="135">
        <f>C47+C48+C104-C110-C113</f>
        <v>884139.44</v>
      </c>
      <c r="D126" s="135">
        <f>D47+D48+D104-D110-D113</f>
        <v>780753.15</v>
      </c>
    </row>
    <row r="130" spans="2:5" x14ac:dyDescent="0.2">
      <c r="B130" s="131" t="s">
        <v>690</v>
      </c>
      <c r="C130" s="196" t="s">
        <v>677</v>
      </c>
      <c r="D130" s="196"/>
      <c r="E130" s="196"/>
    </row>
    <row r="131" spans="2:5" x14ac:dyDescent="0.2">
      <c r="B131" s="131" t="s">
        <v>675</v>
      </c>
      <c r="C131" s="196" t="s">
        <v>689</v>
      </c>
      <c r="D131" s="196"/>
      <c r="E131" s="196"/>
    </row>
    <row r="132" spans="2:5" x14ac:dyDescent="0.2">
      <c r="B132" s="131" t="s">
        <v>676</v>
      </c>
      <c r="C132" s="196" t="s">
        <v>686</v>
      </c>
      <c r="D132" s="196"/>
      <c r="E132" s="196"/>
    </row>
  </sheetData>
  <sheetProtection formatCells="0" formatColumns="0" formatRows="0" insertColumns="0" insertRows="0" insertHyperlinks="0" deleteColumns="0" deleteRows="0" sort="0" autoFilter="0" pivotTables="0"/>
  <mergeCells count="6">
    <mergeCell ref="C132:E132"/>
    <mergeCell ref="A1:C1"/>
    <mergeCell ref="A2:C2"/>
    <mergeCell ref="A3:C3"/>
    <mergeCell ref="C130:E130"/>
    <mergeCell ref="C131:E131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0866141732283472" right="0.70866141732283472" top="0.74803149606299213" bottom="0.74803149606299213" header="0.31496062992125984" footer="0.31496062992125984"/>
  <pageSetup scale="98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2023-01-23T16:01:56Z</cp:lastPrinted>
  <dcterms:created xsi:type="dcterms:W3CDTF">2012-12-11T20:36:24Z</dcterms:created>
  <dcterms:modified xsi:type="dcterms:W3CDTF">2023-01-23T16:03:08Z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