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23040" windowHeight="9528" tabRatio="86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10">Conciliacion_Eg!$A$1:$C$49</definedName>
    <definedName name="_xlnm.Print_Area" localSheetId="9">Conciliacion_Ig!$A$1:$C$30</definedName>
    <definedName name="_xlnm.Print_Area" localSheetId="7">EFE!$A$1:$E$80</definedName>
    <definedName name="_xlnm.Print_Area" localSheetId="1">ESF!$A$1:$H$150</definedName>
    <definedName name="_xlnm.Print_Area" localSheetId="11">Memoria!$A$1:$J$48</definedName>
    <definedName name="_xlnm.Print_Area" localSheetId="0">'Notas a los Edos Financieros'!$A$1:$E$46</definedName>
    <definedName name="_xlnm.Print_Area" localSheetId="5">VHP!$A$1:$E$29</definedName>
  </definedNames>
  <calcPr calcId="152511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<sst xmlns="http://schemas.openxmlformats.org/spreadsheetml/2006/main" count="903" uniqueCount="635">
  <si>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</si>
  <si>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</si>
  <si>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</si>
  <si>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</si>
  <si>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</si>
  <si>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</si>
  <si>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</si>
  <si>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</si>
  <si>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</si>
  <si>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</si>
  <si>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</si>
  <si>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</si>
  <si>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</si>
  <si>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</si>
  <si>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</si>
  <si>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</si>
  <si>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</si>
  <si>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</si>
  <si>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</si>
  <si>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</si>
  <si>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</si>
  <si>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</si>
  <si>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</si>
  <si>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</si>
  <si>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</si>
  <si>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</si>
  <si>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</si>
  <si>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</si>
  <si>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</si>
  <si>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</si>
  <si>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</si>
  <si>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</si>
  <si>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</si>
  <si>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</si>
  <si>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</si>
  <si>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</si>
  <si>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</si>
  <si>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</si>
  <si>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</si>
  <si>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</si>
  <si>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</si>
  <si>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</si>
  <si>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</si>
  <si>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</si>
  <si>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</si>
  <si>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</si>
  <si>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</si>
  <si>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</si>
  <si>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</si>
  <si>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</si>
  <si>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</si>
  <si>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</si>
  <si>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</si>
  <si>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</si>
  <si>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</si>
  <si>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</si>
  <si>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</si>
  <si>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</si>
  <si>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</si>
  <si>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</si>
  <si>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</si>
  <si>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</si>
  <si>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</si>
  <si>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</si>
  <si>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</si>
  <si>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</si>
  <si>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</si>
  <si>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</si>
  <si>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</si>
  <si>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</si>
  <si>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</si>
  <si>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</si>
  <si>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</si>
  <si>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</si>
  <si>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</si>
  <si>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</si>
  <si>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</si>
  <si>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</si>
  <si>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</si>
  <si>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</si>
  <si>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</si>
  <si>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</si>
  <si>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</si>
  <si>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</si>
  <si>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</si>
  <si>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</si>
  <si>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</si>
  <si>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</si>
  <si>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</si>
  <si>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</si>
  <si>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</si>
  <si>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</si>
  <si>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</si>
  <si>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</si>
  <si>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</si>
  <si>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</si>
  <si>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</si>
  <si>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</si>
  <si>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</si>
  <si>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</si>
  <si>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</si>
  <si>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</si>
  <si>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</si>
  <si>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</si>
  <si>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</si>
  <si>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</si>
  <si>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</si>
  <si>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</si>
  <si>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</si>
  <si>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</si>
  <si>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</si>
  <si>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</si>
  <si>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</si>
  <si>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</si>
  <si>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</si>
  <si>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</si>
  <si>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</si>
  <si>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</si>
  <si>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</si>
  <si>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</si>
  <si>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</si>
  <si>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</si>
  <si>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</si>
  <si>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</si>
  <si>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</si>
  <si>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</si>
  <si>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</si>
  <si>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</si>
  <si>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</si>
  <si>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</si>
  <si>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</si>
  <si>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</si>
  <si>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</si>
  <si>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</si>
  <si>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</si>
  <si>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</si>
  <si>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</si>
  <si>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</si>
  <si>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</si>
  <si>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</si>
  <si>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</si>
  <si>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</si>
  <si>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</si>
  <si>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</si>
  <si>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</si>
  <si>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</si>
  <si>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</si>
  <si>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</si>
  <si>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</si>
  <si>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</si>
  <si>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</si>
  <si>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</si>
  <si>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</si>
  <si>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</si>
  <si>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</si>
  <si>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</si>
  <si>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</si>
  <si>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</si>
  <si>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</si>
  <si>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</si>
  <si>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</si>
  <si>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</si>
  <si>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</si>
  <si>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</si>
  <si>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</si>
  <si>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</si>
  <si>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</si>
  <si>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</si>
  <si>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</si>
  <si>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</si>
  <si>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</si>
  <si>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</si>
  <si>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</si>
  <si>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</si>
  <si>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</si>
  <si>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</si>
  <si>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</si>
  <si>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</si>
  <si>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</si>
  <si>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</si>
  <si>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</si>
  <si>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</si>
  <si>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</si>
  <si>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</si>
  <si>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</si>
  <si>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</si>
  <si>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</si>
  <si>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</si>
  <si>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</si>
  <si>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</si>
  <si>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</si>
  <si>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</si>
  <si>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</si>
  <si>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</si>
  <si>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</si>
  <si>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</si>
  <si>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</si>
  <si>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</si>
  <si>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</si>
  <si>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</si>
  <si>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</si>
  <si>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</si>
  <si>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</si>
  <si>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</si>
  <si>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</si>
  <si>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</si>
  <si>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</si>
  <si>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</si>
  <si>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</si>
  <si>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</si>
  <si>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</si>
  <si>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</si>
  <si>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</si>
  <si>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</si>
  <si>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</si>
  <si>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</si>
  <si>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</si>
  <si>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</si>
  <si>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</si>
  <si>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</si>
  <si>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</si>
  <si>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</si>
  <si>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</si>
  <si>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</si>
  <si>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</si>
  <si>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</si>
  <si>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</si>
  <si>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</si>
  <si>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</si>
  <si>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</si>
  <si>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</si>
  <si>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</si>
  <si>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</si>
  <si>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</si>
  <si>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</si>
  <si>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</si>
  <si>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</si>
  <si>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</si>
  <si>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</si>
  <si>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</si>
  <si>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</si>
  <si>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</si>
  <si>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</si>
  <si>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</si>
  <si>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</si>
  <si>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</si>
  <si>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</si>
  <si>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</si>
  <si>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</si>
  <si>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</si>
  <si>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</si>
  <si>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</si>
  <si>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</si>
  <si>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</si>
  <si>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</si>
  <si>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</si>
  <si>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</si>
  <si>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</si>
  <si>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</si>
  <si>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</si>
  <si>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</si>
  <si>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</si>
  <si>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</si>
  <si>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</si>
  <si>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</si>
  <si>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</si>
  <si>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</si>
  <si>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</si>
  <si>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</si>
  <si>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</si>
  <si>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</si>
  <si>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</si>
  <si>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</si>
  <si>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</si>
  <si>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</si>
  <si>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</si>
  <si>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</si>
  <si>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</si>
  <si>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</si>
  <si>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</si>
  <si>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</si>
  <si>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</si>
  <si>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</si>
  <si>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</si>
  <si>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</si>
  <si>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</si>
  <si>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</si>
  <si>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</si>
  <si>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</si>
  <si>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</si>
  <si>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</si>
  <si>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</si>
  <si>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</si>
  <si>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</si>
  <si>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</si>
  <si>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</si>
  <si>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</si>
  <si>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</si>
  <si>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</si>
  <si>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</si>
  <si>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</si>
  <si>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</si>
  <si>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</si>
  <si>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</si>
  <si>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</si>
  <si>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</si>
  <si>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</si>
  <si>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</si>
  <si>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</si>
  <si>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</si>
  <si>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</si>
  <si>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</si>
  <si>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</si>
  <si>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</si>
  <si>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</si>
  <si>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</si>
  <si>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</si>
  <si>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</si>
  <si>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</si>
  <si>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</si>
  <si>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</si>
  <si>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</si>
  <si>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</si>
  <si>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</si>
  <si>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</si>
  <si>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</si>
  <si>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</si>
  <si>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</si>
  <si>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</si>
  <si>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</si>
  <si>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</si>
  <si>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</si>
  <si>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</si>
  <si>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</si>
  <si>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</si>
  <si>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</si>
  <si>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</si>
  <si>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</si>
  <si>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</si>
  <si>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</si>
  <si>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</si>
  <si>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</si>
  <si>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</si>
  <si>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</si>
  <si>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</si>
  <si>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</si>
  <si>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</si>
  <si>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</si>
  <si>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</si>
  <si>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</si>
  <si>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</si>
  <si>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</si>
  <si>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</si>
  <si>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</si>
  <si>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</si>
  <si>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</si>
  <si>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</si>
  <si>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</si>
  <si>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</si>
  <si>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</si>
  <si>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</si>
  <si>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</si>
  <si>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</si>
  <si>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</si>
  <si>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</si>
  <si>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</si>
  <si>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</si>
  <si>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</si>
  <si>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</si>
  <si>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</si>
  <si>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</si>
  <si>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</si>
  <si>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</si>
  <si>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</si>
  <si>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</si>
  <si>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</si>
  <si>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</si>
  <si>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</si>
  <si>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</si>
  <si>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</si>
  <si>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</si>
  <si>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</si>
  <si>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</si>
  <si>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</si>
  <si>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</si>
  <si>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</si>
  <si>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</si>
  <si>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</si>
  <si>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</si>
  <si>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</si>
  <si>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</si>
  <si>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</si>
  <si>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</si>
  <si>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</si>
  <si>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</si>
  <si>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</si>
  <si>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</si>
  <si>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</si>
  <si>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</si>
  <si>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</si>
  <si>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</si>
  <si>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</si>
  <si>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</si>
  <si>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</si>
  <si>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</si>
  <si>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</si>
  <si>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</si>
  <si>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</si>
  <si>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</si>
  <si>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</si>
  <si>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</si>
  <si>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</si>
  <si>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</si>
  <si>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</si>
  <si>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</si>
  <si>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</si>
  <si>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</si>
  <si>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</si>
  <si>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</si>
  <si>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</si>
  <si>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</si>
  <si>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</si>
  <si>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</si>
  <si>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</si>
  <si>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</si>
  <si>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</si>
  <si>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</si>
  <si>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</si>
  <si>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</si>
  <si>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</si>
  <si>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</si>
  <si>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</si>
  <si>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</si>
  <si>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</si>
  <si>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</si>
  <si>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</si>
  <si>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</si>
  <si>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</si>
  <si>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</si>
  <si>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</si>
  <si>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</si>
  <si>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</si>
  <si>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</si>
  <si>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</si>
  <si>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</si>
  <si>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</si>
  <si>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</si>
  <si>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</si>
  <si>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</si>
  <si>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</si>
  <si>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</si>
  <si>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</si>
  <si>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</si>
  <si>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</si>
  <si>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</si>
  <si>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</si>
  <si>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</si>
  <si>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</si>
  <si>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</si>
  <si>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</si>
  <si>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</si>
  <si>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</si>
  <si>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</si>
  <si>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</si>
  <si>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</si>
  <si>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</si>
  <si>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</si>
  <si>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</si>
  <si>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</si>
  <si>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</si>
  <si>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</si>
  <si>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</si>
  <si>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</si>
  <si>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</si>
  <si>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</si>
  <si>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</si>
  <si>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</si>
  <si>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</si>
  <si>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</si>
  <si>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</si>
  <si>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</si>
  <si>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</si>
  <si>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</si>
  <si>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</si>
  <si>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</si>
  <si>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</si>
  <si>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</si>
  <si>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</si>
  <si>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</si>
  <si>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</si>
  <si>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</si>
  <si>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</si>
  <si>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</si>
  <si>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</si>
  <si>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</si>
  <si>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</si>
  <si>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</si>
  <si>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</si>
  <si>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</si>
  <si>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</si>
  <si>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</si>
  <si>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</si>
  <si>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</si>
  <si>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</si>
  <si>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</si>
  <si>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</si>
  <si>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</si>
  <si>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</si>
  <si>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</si>
  <si>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</si>
  <si>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</si>
  <si>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</si>
  <si>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</si>
  <si>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</si>
  <si>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</si>
  <si>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</si>
  <si>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</si>
  <si>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</si>
  <si>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</si>
  <si>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</si>
  <si>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</si>
  <si>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</si>
  <si>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</si>
  <si>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</si>
  <si>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</si>
  <si>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</si>
  <si>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</si>
  <si>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</si>
  <si>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</si>
  <si>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</si>
  <si>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</si>
  <si>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</si>
  <si>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</si>
  <si>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</si>
  <si>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</si>
  <si>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</si>
  <si>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</si>
  <si>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</si>
  <si>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</si>
  <si>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</si>
  <si>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</si>
  <si>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</si>
  <si>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</si>
  <si>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</si>
  <si>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</si>
  <si>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</si>
  <si>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</si>
  <si>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</si>
  <si>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</si>
  <si>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</si>
  <si>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</si>
  <si>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</si>
  <si>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</si>
  <si>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</si>
  <si>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</si>
  <si>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</si>
  <si>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</si>
  <si>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</si>
  <si>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</si>
  <si>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</si>
  <si>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</si>
  <si>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</si>
  <si>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</si>
  <si>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</si>
  <si>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</si>
  <si>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</si>
  <si>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</si>
  <si>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</si>
  <si>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</si>
  <si>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</si>
  <si>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</si>
  <si>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</si>
  <si>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</si>
  <si>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</si>
  <si>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</si>
  <si>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</si>
  <si>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</si>
  <si>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</si>
  <si>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</si>
  <si>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</si>
  <si>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</si>
  <si>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</si>
  <si>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</si>
  <si>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</si>
  <si>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</si>
  <si>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</si>
  <si>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</si>
  <si>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</si>
  <si>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</si>
  <si>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</si>
  <si>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</si>
  <si>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</si>
  <si>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</si>
  <si>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</si>
  <si>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</si>
  <si>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</si>
  <si>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</si>
  <si>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</si>
  <si>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</si>
  <si>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</si>
  <si>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</si>
  <si>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</si>
  <si>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</si>
  <si>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</si>
  <si>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</si>
  <si>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</si>
  <si>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</si>
  <si>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</si>
  <si>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</si>
  <si>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</si>
  <si>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</si>
  <si>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</si>
  <si>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</si>
  <si>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</si>
  <si>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</si>
  <si>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</si>
  <si>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</si>
  <si>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</si>
  <si>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</si>
  <si>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</si>
  <si>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</si>
  <si>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</si>
  <si>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</si>
  <si>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</si>
  <si>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</si>
  <si>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</si>
  <si>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ACAMBARO GUANAJUATO</t>
  </si>
  <si>
    <t>CORRESPONDIENTE DEL 1 DE ENERO AL 31 DE MARZO DEL 2021</t>
  </si>
  <si>
    <t>______________________________________________          ___________________________________________</t>
  </si>
  <si>
    <t xml:space="preserve">     LIC. CLAUDIA REBECA ROLDAN MARTINEZ                        C.P. BLANCA AURELIA ORTEGA GARCIA</t>
  </si>
  <si>
    <t xml:space="preserve">                   DIRECTORA DEL SMDIF                               SUBDIRECTORA DE ADMINISTRACION Y FINANZAS</t>
  </si>
  <si>
    <t>Bajo protesta de decir verdad declaramos que los Estados Financieros y sus notas, son razonablemente correctos y son responsabilidad del emisor.</t>
  </si>
  <si>
    <t>_________________________________________________      _______________________________________________________</t>
  </si>
  <si>
    <t xml:space="preserve">     LIC. CLAUDIA REBECA ROLDAN MARTINEZ                                   C.P. BLANCA AURELIA ORTEGA GARCIA</t>
  </si>
  <si>
    <t xml:space="preserve">                     DIRECTORA DEL SMDIF                                                        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</si>
</sst>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vertical="top"/>
      <protection locked="0"/>
    </xf>
    <xf numFmtId="0" fontId="8" fillId="0" borderId="0" xfId="10" applyFont="1" applyAlignment="1">
      <alignment horizontal="center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zoomScaleNormal="100" zoomScaleSheetLayoutView="100" workbookViewId="0">
      <pane ySplit="4" topLeftCell="A23" activePane="bottomLeft" state="frozen"/>
      <selection activeCell="A14" sqref="A14:B14"/>
      <selection pane="bottomLeft" sqref="A1:E46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0.5546875" style="4" customWidth="1"/>
    <col min="4" max="4" width="14.33203125" style="4" customWidth="1"/>
    <col min="5" max="16384" width="12.88671875" style="4"/>
  </cols>
  <sheetData>
    <row r="1" spans="1:5" ht="18.899999999999999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899999999999999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899999999999999" customHeight="1" x14ac:dyDescent="0.2">
      <c r="A3" s="141" t="s">
        <v>627</v>
      </c>
      <c r="B3" s="141"/>
      <c r="C3" s="19"/>
      <c r="D3" s="16" t="s">
        <v>616</v>
      </c>
      <c r="E3" s="17">
        <v>1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0.8" thickBot="1" x14ac:dyDescent="0.25">
      <c r="A40" s="11"/>
      <c r="B40" s="12"/>
    </row>
    <row r="43" spans="1:2" x14ac:dyDescent="0.2">
      <c r="B43" s="4" t="s">
        <v>628</v>
      </c>
    </row>
    <row r="44" spans="1:2" x14ac:dyDescent="0.2">
      <c r="B44" s="4" t="s">
        <v>629</v>
      </c>
    </row>
    <row r="45" spans="1:2" x14ac:dyDescent="0.2">
      <c r="B45" s="4" t="s">
        <v>630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showGridLines="0" workbookViewId="0">
      <selection activeCell="A22" sqref="A22:C30"/>
    </sheetView>
  </sheetViews>
  <sheetFormatPr baseColWidth="10" defaultColWidth="11.44140625" defaultRowHeight="10.199999999999999" x14ac:dyDescent="0.2"/>
  <cols>
    <col min="1" max="1" width="3.33203125" style="41" customWidth="1"/>
    <col min="2" max="2" width="77.21875" style="41" customWidth="1"/>
    <col min="3" max="3" width="17.6640625" style="41" customWidth="1"/>
    <col min="4" max="16384" width="11.44140625" style="41"/>
  </cols>
  <sheetData>
    <row r="1" spans="1:3" s="39" customFormat="1" ht="18" customHeight="1" x14ac:dyDescent="0.3">
      <c r="A1" s="145" t="s">
        <v>626</v>
      </c>
      <c r="B1" s="146"/>
      <c r="C1" s="147"/>
    </row>
    <row r="2" spans="1:3" s="39" customFormat="1" ht="18" customHeight="1" x14ac:dyDescent="0.3">
      <c r="A2" s="148" t="s">
        <v>44</v>
      </c>
      <c r="B2" s="149"/>
      <c r="C2" s="150"/>
    </row>
    <row r="3" spans="1:3" s="39" customFormat="1" ht="18" customHeight="1" x14ac:dyDescent="0.3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2711841.86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7" x14ac:dyDescent="0.2">
      <c r="A17" s="75">
        <v>3.2</v>
      </c>
      <c r="B17" s="68" t="s">
        <v>538</v>
      </c>
      <c r="C17" s="66">
        <v>0</v>
      </c>
    </row>
    <row r="18" spans="1:7" x14ac:dyDescent="0.2">
      <c r="A18" s="75">
        <v>3.3</v>
      </c>
      <c r="B18" s="70" t="s">
        <v>539</v>
      </c>
      <c r="C18" s="76">
        <v>0</v>
      </c>
    </row>
    <row r="19" spans="1:7" x14ac:dyDescent="0.2">
      <c r="A19" s="62"/>
      <c r="B19" s="77"/>
      <c r="C19" s="78"/>
    </row>
    <row r="20" spans="1:7" x14ac:dyDescent="0.2">
      <c r="A20" s="79" t="s">
        <v>83</v>
      </c>
      <c r="B20" s="79"/>
      <c r="C20" s="61">
        <f>C5+C7-C15</f>
        <v>2711841.86</v>
      </c>
    </row>
    <row r="22" spans="1:7" ht="10.199999999999999" customHeight="1" x14ac:dyDescent="0.2">
      <c r="A22" s="165" t="s">
        <v>631</v>
      </c>
      <c r="B22" s="165"/>
      <c r="C22" s="165"/>
      <c r="D22" s="166"/>
      <c r="E22" s="166"/>
      <c r="F22" s="166"/>
      <c r="G22" s="166"/>
    </row>
    <row r="27" spans="1:7" x14ac:dyDescent="0.2">
      <c r="A27" s="167" t="s">
        <v>632</v>
      </c>
      <c r="B27" s="167"/>
      <c r="C27" s="167"/>
    </row>
    <row r="28" spans="1:7" x14ac:dyDescent="0.2">
      <c r="A28" s="167" t="s">
        <v>633</v>
      </c>
      <c r="B28" s="167"/>
      <c r="C28" s="167"/>
    </row>
    <row r="29" spans="1:7" x14ac:dyDescent="0.2">
      <c r="A29" s="167" t="s">
        <v>634</v>
      </c>
      <c r="B29" s="167"/>
      <c r="C29" s="167"/>
    </row>
  </sheetData>
  <mergeCells count="8">
    <mergeCell ref="A27:C27"/>
    <mergeCell ref="A28:C28"/>
    <mergeCell ref="A29:C29"/>
    <mergeCell ref="A1:C1"/>
    <mergeCell ref="A2:C2"/>
    <mergeCell ref="A3:C3"/>
    <mergeCell ref="A4:C4"/>
    <mergeCell ref="A22:C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showGridLines="0" topLeftCell="A8" workbookViewId="0">
      <selection sqref="A1:C49"/>
    </sheetView>
  </sheetViews>
  <sheetFormatPr baseColWidth="10" defaultColWidth="11.44140625" defaultRowHeight="10.199999999999999" x14ac:dyDescent="0.2"/>
  <cols>
    <col min="1" max="1" width="3.6640625" style="41" customWidth="1"/>
    <col min="2" max="2" width="62.109375" style="41" customWidth="1"/>
    <col min="3" max="3" width="32.6640625" style="41" customWidth="1"/>
    <col min="4" max="16384" width="11.44140625" style="41"/>
  </cols>
  <sheetData>
    <row r="1" spans="1:3" s="43" customFormat="1" ht="18.899999999999999" customHeight="1" x14ac:dyDescent="0.3">
      <c r="A1" s="154" t="s">
        <v>626</v>
      </c>
      <c r="B1" s="155"/>
      <c r="C1" s="156"/>
    </row>
    <row r="2" spans="1:3" s="43" customFormat="1" ht="18.899999999999999" customHeight="1" x14ac:dyDescent="0.3">
      <c r="A2" s="157" t="s">
        <v>45</v>
      </c>
      <c r="B2" s="158"/>
      <c r="C2" s="159"/>
    </row>
    <row r="3" spans="1:3" s="43" customFormat="1" ht="18.899999999999999" customHeight="1" x14ac:dyDescent="0.3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2218099.13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0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0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2218099.13</v>
      </c>
    </row>
    <row r="41" spans="1:3" x14ac:dyDescent="0.2">
      <c r="A41" s="165" t="s">
        <v>631</v>
      </c>
      <c r="B41" s="165"/>
      <c r="C41" s="165"/>
    </row>
    <row r="46" spans="1:3" x14ac:dyDescent="0.2">
      <c r="A46" s="167" t="s">
        <v>632</v>
      </c>
      <c r="B46" s="167"/>
      <c r="C46" s="167"/>
    </row>
    <row r="47" spans="1:3" x14ac:dyDescent="0.2">
      <c r="A47" s="167" t="s">
        <v>633</v>
      </c>
      <c r="B47" s="167"/>
      <c r="C47" s="167"/>
    </row>
    <row r="48" spans="1:3" x14ac:dyDescent="0.2">
      <c r="A48" s="167" t="s">
        <v>634</v>
      </c>
      <c r="B48" s="167"/>
      <c r="C48" s="167"/>
    </row>
  </sheetData>
  <mergeCells count="8">
    <mergeCell ref="A46:C46"/>
    <mergeCell ref="A47:C47"/>
    <mergeCell ref="A48:C48"/>
    <mergeCell ref="A1:C1"/>
    <mergeCell ref="A2:C2"/>
    <mergeCell ref="A3:C3"/>
    <mergeCell ref="A4:C4"/>
    <mergeCell ref="A41:C4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sqref="A1:J48"/>
    </sheetView>
  </sheetViews>
  <sheetFormatPr baseColWidth="10" defaultColWidth="9.109375" defaultRowHeight="10.199999999999999" x14ac:dyDescent="0.2"/>
  <cols>
    <col min="1" max="1" width="10" style="31" customWidth="1"/>
    <col min="2" max="2" width="64.21875" style="31" bestFit="1" customWidth="1"/>
    <col min="3" max="3" width="9.6640625" style="31" bestFit="1" customWidth="1"/>
    <col min="4" max="4" width="14.33203125" style="31" bestFit="1" customWidth="1"/>
    <col min="5" max="5" width="14.6640625" style="31" bestFit="1" customWidth="1"/>
    <col min="6" max="6" width="8.88671875" style="31" bestFit="1" customWidth="1"/>
    <col min="7" max="7" width="11.88671875" style="31" customWidth="1"/>
    <col min="8" max="8" width="10" style="31" bestFit="1" customWidth="1"/>
    <col min="9" max="9" width="9.44140625" style="31" customWidth="1"/>
    <col min="10" max="10" width="12.77734375" style="31" customWidth="1"/>
    <col min="11" max="16384" width="9.109375" style="31"/>
  </cols>
  <sheetData>
    <row r="1" spans="1:10" ht="18.899999999999999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899999999999999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899999999999999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1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3.2" x14ac:dyDescent="0.25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" customHeight="1" x14ac:dyDescent="0.2">
      <c r="A16" s="133" t="s">
        <v>610</v>
      </c>
    </row>
    <row r="17" spans="1:4" s="129" customFormat="1" ht="12.9" customHeight="1" x14ac:dyDescent="0.2">
      <c r="A17" s="134"/>
    </row>
    <row r="18" spans="1:4" s="129" customFormat="1" ht="12.9" customHeight="1" x14ac:dyDescent="0.2">
      <c r="A18" s="46" t="s">
        <v>98</v>
      </c>
    </row>
    <row r="19" spans="1:4" s="129" customFormat="1" ht="12.9" customHeight="1" x14ac:dyDescent="0.2">
      <c r="A19" s="137" t="s">
        <v>611</v>
      </c>
    </row>
    <row r="20" spans="1:4" s="129" customFormat="1" ht="12.9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5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"/>
  <sheetViews>
    <sheetView zoomScale="106" zoomScaleNormal="106" workbookViewId="0">
      <selection sqref="A1:H150"/>
    </sheetView>
  </sheetViews>
  <sheetFormatPr baseColWidth="10" defaultColWidth="9.109375" defaultRowHeight="10.199999999999999" x14ac:dyDescent="0.2"/>
  <cols>
    <col min="1" max="1" width="10" style="22" customWidth="1"/>
    <col min="2" max="2" width="64.5546875" style="22" bestFit="1" customWidth="1"/>
    <col min="3" max="3" width="10.21875" style="22" customWidth="1"/>
    <col min="4" max="4" width="10.5546875" style="22" customWidth="1"/>
    <col min="5" max="5" width="10.33203125" style="22" customWidth="1"/>
    <col min="6" max="6" width="10.6640625" style="22" customWidth="1"/>
    <col min="7" max="7" width="9.21875" style="22" customWidth="1"/>
    <col min="8" max="8" width="16.6640625" style="22" customWidth="1"/>
    <col min="9" max="9" width="27.109375" style="22" customWidth="1"/>
    <col min="10" max="16384" width="9.109375" style="22"/>
  </cols>
  <sheetData>
    <row r="1" spans="1:8" s="18" customFormat="1" ht="18.899999999999999" customHeight="1" x14ac:dyDescent="0.3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899999999999999" customHeight="1" x14ac:dyDescent="0.3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899999999999999" customHeight="1" x14ac:dyDescent="0.3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1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478076.8</v>
      </c>
      <c r="D15" s="26">
        <v>477604.31</v>
      </c>
      <c r="E15" s="26">
        <v>400754.63</v>
      </c>
      <c r="F15" s="26">
        <v>380267.09</v>
      </c>
      <c r="G15" s="26">
        <v>356273.16</v>
      </c>
    </row>
    <row r="16" spans="1:8" x14ac:dyDescent="0.2">
      <c r="A16" s="24">
        <v>1124</v>
      </c>
      <c r="B16" s="22" t="s">
        <v>203</v>
      </c>
      <c r="C16" s="26">
        <v>16</v>
      </c>
      <c r="D16" s="26">
        <v>16</v>
      </c>
      <c r="E16" s="26">
        <v>16</v>
      </c>
      <c r="F16" s="26">
        <v>6016</v>
      </c>
      <c r="G16" s="26">
        <v>136541.71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6176.44</v>
      </c>
      <c r="D20" s="26">
        <v>6176.44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10000</v>
      </c>
      <c r="D21" s="26">
        <v>10000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-1915954.5</v>
      </c>
      <c r="D23" s="26">
        <v>-1915954.5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5447.71</v>
      </c>
      <c r="D25" s="26">
        <v>5447.71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2835870.16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0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2826390.16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9480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2990677.7800000003</v>
      </c>
      <c r="D62" s="26">
        <f t="shared" ref="D62:E62" si="0">SUM(D63:D70)</f>
        <v>0</v>
      </c>
      <c r="E62" s="26">
        <f t="shared" si="0"/>
        <v>-287505.51</v>
      </c>
    </row>
    <row r="63" spans="1:9" x14ac:dyDescent="0.2">
      <c r="A63" s="24">
        <v>1241</v>
      </c>
      <c r="B63" s="22" t="s">
        <v>240</v>
      </c>
      <c r="C63" s="26">
        <v>548228.32999999996</v>
      </c>
      <c r="D63" s="26">
        <v>0</v>
      </c>
      <c r="E63" s="26">
        <v>-67262.7</v>
      </c>
    </row>
    <row r="64" spans="1:9" x14ac:dyDescent="0.2">
      <c r="A64" s="24">
        <v>1242</v>
      </c>
      <c r="B64" s="22" t="s">
        <v>241</v>
      </c>
      <c r="C64" s="26">
        <v>0</v>
      </c>
      <c r="D64" s="26">
        <v>0</v>
      </c>
      <c r="E64" s="26">
        <v>0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2377407.9900000002</v>
      </c>
      <c r="D66" s="26">
        <v>0</v>
      </c>
      <c r="E66" s="26">
        <v>-220242.81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65041.46</v>
      </c>
      <c r="D68" s="26">
        <v>0</v>
      </c>
      <c r="E68" s="26">
        <v>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178703.41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178703.41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9318355.3599999994</v>
      </c>
      <c r="D110" s="26">
        <f>SUM(D111:D119)</f>
        <v>9318355.3599999994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2861874.68</v>
      </c>
      <c r="D111" s="26">
        <f>C111</f>
        <v>2861874.68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7066815.9699999997</v>
      </c>
      <c r="D112" s="26">
        <f t="shared" ref="D112:D119" si="1">C112</f>
        <v>7066815.9699999997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464</v>
      </c>
      <c r="D113" s="26">
        <f t="shared" si="1"/>
        <v>464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1248979.83</v>
      </c>
      <c r="D117" s="26">
        <f t="shared" si="1"/>
        <v>1248979.83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-1859779.12</v>
      </c>
      <c r="D119" s="26">
        <f t="shared" si="1"/>
        <v>-1859779.12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1"/>
  <sheetViews>
    <sheetView zoomScaleNormal="100" workbookViewId="0">
      <selection sqref="A1:E221"/>
    </sheetView>
  </sheetViews>
  <sheetFormatPr baseColWidth="10" defaultColWidth="9.109375" defaultRowHeight="10.199999999999999" x14ac:dyDescent="0.2"/>
  <cols>
    <col min="1" max="1" width="10" style="22" customWidth="1"/>
    <col min="2" max="2" width="83" style="22" customWidth="1"/>
    <col min="3" max="3" width="10.44140625" style="22" customWidth="1"/>
    <col min="4" max="4" width="11.88671875" style="22" customWidth="1"/>
    <col min="5" max="5" width="9.44140625" style="22" customWidth="1"/>
    <col min="6" max="16384" width="9.109375" style="22"/>
  </cols>
  <sheetData>
    <row r="1" spans="1:5" s="28" customFormat="1" ht="18.899999999999999" customHeight="1" x14ac:dyDescent="0.3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899999999999999" customHeight="1" x14ac:dyDescent="0.3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899999999999999" customHeight="1" x14ac:dyDescent="0.3">
      <c r="A3" s="140" t="s">
        <v>627</v>
      </c>
      <c r="B3" s="140"/>
      <c r="C3" s="140"/>
      <c r="D3" s="16" t="s">
        <v>620</v>
      </c>
      <c r="E3" s="27">
        <v>1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485152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0.399999999999999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0.399999999999999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0.399999999999999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0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0</v>
      </c>
      <c r="D35" s="102"/>
      <c r="E35" s="51"/>
    </row>
    <row r="36" spans="1:5" ht="20.399999999999999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0.399999999999999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485152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0.399999999999999" x14ac:dyDescent="0.2">
      <c r="A49" s="52">
        <v>4173</v>
      </c>
      <c r="B49" s="54" t="s">
        <v>508</v>
      </c>
      <c r="C49" s="57">
        <v>485152</v>
      </c>
      <c r="D49" s="102"/>
      <c r="E49" s="51"/>
    </row>
    <row r="50" spans="1:5" ht="20.399999999999999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0.399999999999999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0.399999999999999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0.399999999999999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0.6" x14ac:dyDescent="0.2">
      <c r="A58" s="52">
        <v>4200</v>
      </c>
      <c r="B58" s="54" t="s">
        <v>514</v>
      </c>
      <c r="C58" s="57">
        <f>+C59+C65</f>
        <v>2211090.86</v>
      </c>
      <c r="D58" s="102"/>
      <c r="E58" s="51"/>
    </row>
    <row r="59" spans="1: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2211090.86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2211090.86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15599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15599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15599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2218099.13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2167543.21</v>
      </c>
      <c r="D100" s="59">
        <f>C100/$C$99</f>
        <v>0.97720754707658175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1842132.2699999998</v>
      </c>
      <c r="D101" s="59">
        <f t="shared" ref="D101:D164" si="0">C101/$C$99</f>
        <v>0.83050042492915988</v>
      </c>
      <c r="E101" s="58"/>
    </row>
    <row r="102" spans="1:5" x14ac:dyDescent="0.2">
      <c r="A102" s="56">
        <v>5111</v>
      </c>
      <c r="B102" s="53" t="s">
        <v>364</v>
      </c>
      <c r="C102" s="57">
        <v>1724364.22</v>
      </c>
      <c r="D102" s="59">
        <f t="shared" si="0"/>
        <v>0.77740629202627209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88008.65</v>
      </c>
      <c r="D104" s="59">
        <f t="shared" si="0"/>
        <v>3.9677509814450895E-2</v>
      </c>
      <c r="E104" s="58"/>
    </row>
    <row r="105" spans="1:5" x14ac:dyDescent="0.2">
      <c r="A105" s="56">
        <v>5114</v>
      </c>
      <c r="B105" s="53" t="s">
        <v>367</v>
      </c>
      <c r="C105" s="57">
        <v>0</v>
      </c>
      <c r="D105" s="59">
        <f t="shared" si="0"/>
        <v>0</v>
      </c>
      <c r="E105" s="58"/>
    </row>
    <row r="106" spans="1:5" x14ac:dyDescent="0.2">
      <c r="A106" s="56">
        <v>5115</v>
      </c>
      <c r="B106" s="53" t="s">
        <v>368</v>
      </c>
      <c r="C106" s="57">
        <v>29759.4</v>
      </c>
      <c r="D106" s="59">
        <f t="shared" si="0"/>
        <v>1.3416623088436991E-2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124001.76000000001</v>
      </c>
      <c r="D108" s="59">
        <f t="shared" si="0"/>
        <v>5.59045167652178E-2</v>
      </c>
      <c r="E108" s="58"/>
    </row>
    <row r="109" spans="1:5" x14ac:dyDescent="0.2">
      <c r="A109" s="56">
        <v>5121</v>
      </c>
      <c r="B109" s="53" t="s">
        <v>371</v>
      </c>
      <c r="C109" s="57">
        <v>67853.100000000006</v>
      </c>
      <c r="D109" s="59">
        <f t="shared" si="0"/>
        <v>3.0590652636881929E-2</v>
      </c>
      <c r="E109" s="58"/>
    </row>
    <row r="110" spans="1:5" x14ac:dyDescent="0.2">
      <c r="A110" s="56">
        <v>5122</v>
      </c>
      <c r="B110" s="53" t="s">
        <v>372</v>
      </c>
      <c r="C110" s="57">
        <v>270</v>
      </c>
      <c r="D110" s="59">
        <f t="shared" si="0"/>
        <v>1.2172584910576112E-4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0</v>
      </c>
      <c r="D112" s="59">
        <f t="shared" si="0"/>
        <v>0</v>
      </c>
      <c r="E112" s="58"/>
    </row>
    <row r="113" spans="1:5" x14ac:dyDescent="0.2">
      <c r="A113" s="56">
        <v>5125</v>
      </c>
      <c r="B113" s="53" t="s">
        <v>375</v>
      </c>
      <c r="C113" s="57">
        <v>7580.8</v>
      </c>
      <c r="D113" s="59">
        <f t="shared" si="0"/>
        <v>3.4177011737072365E-3</v>
      </c>
      <c r="E113" s="58"/>
    </row>
    <row r="114" spans="1:5" x14ac:dyDescent="0.2">
      <c r="A114" s="56">
        <v>5126</v>
      </c>
      <c r="B114" s="53" t="s">
        <v>376</v>
      </c>
      <c r="C114" s="57">
        <v>42797.78</v>
      </c>
      <c r="D114" s="59">
        <f t="shared" si="0"/>
        <v>1.9294800408672447E-2</v>
      </c>
      <c r="E114" s="58"/>
    </row>
    <row r="115" spans="1:5" x14ac:dyDescent="0.2">
      <c r="A115" s="56">
        <v>5127</v>
      </c>
      <c r="B115" s="53" t="s">
        <v>377</v>
      </c>
      <c r="C115" s="57">
        <v>2770.08</v>
      </c>
      <c r="D115" s="59">
        <f t="shared" si="0"/>
        <v>1.2488531114477287E-3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2730</v>
      </c>
      <c r="D117" s="59">
        <f t="shared" si="0"/>
        <v>1.2307835854026958E-3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201409.18</v>
      </c>
      <c r="D118" s="59">
        <f t="shared" si="0"/>
        <v>9.0802605382203999E-2</v>
      </c>
      <c r="E118" s="58"/>
    </row>
    <row r="119" spans="1:5" x14ac:dyDescent="0.2">
      <c r="A119" s="56">
        <v>5131</v>
      </c>
      <c r="B119" s="53" t="s">
        <v>381</v>
      </c>
      <c r="C119" s="57">
        <v>51786.99</v>
      </c>
      <c r="D119" s="59">
        <f t="shared" si="0"/>
        <v>2.3347464186598371E-2</v>
      </c>
      <c r="E119" s="58"/>
    </row>
    <row r="120" spans="1:5" x14ac:dyDescent="0.2">
      <c r="A120" s="56">
        <v>5132</v>
      </c>
      <c r="B120" s="53" t="s">
        <v>382</v>
      </c>
      <c r="C120" s="57">
        <v>0</v>
      </c>
      <c r="D120" s="59">
        <f t="shared" si="0"/>
        <v>0</v>
      </c>
      <c r="E120" s="58"/>
    </row>
    <row r="121" spans="1:5" x14ac:dyDescent="0.2">
      <c r="A121" s="56">
        <v>5133</v>
      </c>
      <c r="B121" s="53" t="s">
        <v>383</v>
      </c>
      <c r="C121" s="57">
        <v>1300</v>
      </c>
      <c r="D121" s="59">
        <f t="shared" si="0"/>
        <v>5.8608742162033131E-4</v>
      </c>
      <c r="E121" s="58"/>
    </row>
    <row r="122" spans="1:5" x14ac:dyDescent="0.2">
      <c r="A122" s="56">
        <v>5134</v>
      </c>
      <c r="B122" s="53" t="s">
        <v>384</v>
      </c>
      <c r="C122" s="57">
        <v>78573.789999999994</v>
      </c>
      <c r="D122" s="59">
        <f t="shared" si="0"/>
        <v>3.5423930760028748E-2</v>
      </c>
      <c r="E122" s="58"/>
    </row>
    <row r="123" spans="1:5" x14ac:dyDescent="0.2">
      <c r="A123" s="56">
        <v>5135</v>
      </c>
      <c r="B123" s="53" t="s">
        <v>385</v>
      </c>
      <c r="C123" s="57">
        <v>34216.81</v>
      </c>
      <c r="D123" s="59">
        <f t="shared" si="0"/>
        <v>1.5426186114594436E-2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500</v>
      </c>
      <c r="D125" s="59">
        <f t="shared" si="0"/>
        <v>2.2541823908474282E-4</v>
      </c>
      <c r="E125" s="58"/>
    </row>
    <row r="126" spans="1:5" x14ac:dyDescent="0.2">
      <c r="A126" s="56">
        <v>5138</v>
      </c>
      <c r="B126" s="53" t="s">
        <v>388</v>
      </c>
      <c r="C126" s="57">
        <v>4138.95</v>
      </c>
      <c r="D126" s="59">
        <f t="shared" si="0"/>
        <v>1.8659896413195925E-3</v>
      </c>
      <c r="E126" s="58"/>
    </row>
    <row r="127" spans="1:5" x14ac:dyDescent="0.2">
      <c r="A127" s="56">
        <v>5139</v>
      </c>
      <c r="B127" s="53" t="s">
        <v>389</v>
      </c>
      <c r="C127" s="57">
        <v>30892.639999999999</v>
      </c>
      <c r="D127" s="59">
        <f t="shared" si="0"/>
        <v>1.3927529018957777E-2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50555.92</v>
      </c>
      <c r="D128" s="59">
        <f t="shared" si="0"/>
        <v>2.279245292341826E-2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50555.92</v>
      </c>
      <c r="D138" s="59">
        <f t="shared" si="0"/>
        <v>2.279245292341826E-2</v>
      </c>
      <c r="E138" s="58"/>
    </row>
    <row r="139" spans="1:5" x14ac:dyDescent="0.2">
      <c r="A139" s="56">
        <v>5241</v>
      </c>
      <c r="B139" s="53" t="s">
        <v>399</v>
      </c>
      <c r="C139" s="57">
        <v>50555.92</v>
      </c>
      <c r="D139" s="59">
        <f t="shared" si="0"/>
        <v>2.279245292341826E-2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0.399999999999999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sqref="A1:E29"/>
    </sheetView>
  </sheetViews>
  <sheetFormatPr baseColWidth="10" defaultColWidth="9.109375" defaultRowHeight="10.199999999999999" x14ac:dyDescent="0.2"/>
  <cols>
    <col min="1" max="1" width="10" style="31" customWidth="1"/>
    <col min="2" max="2" width="48.109375" style="31" customWidth="1"/>
    <col min="3" max="3" width="22.88671875" style="31" customWidth="1"/>
    <col min="4" max="4" width="11.21875" style="31" customWidth="1"/>
    <col min="5" max="5" width="12.21875" style="31" customWidth="1"/>
    <col min="6" max="16384" width="9.109375" style="31"/>
  </cols>
  <sheetData>
    <row r="1" spans="1:5" ht="18.899999999999999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899999999999999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899999999999999" customHeight="1" x14ac:dyDescent="0.2">
      <c r="A3" s="144" t="s">
        <v>627</v>
      </c>
      <c r="B3" s="144"/>
      <c r="C3" s="144"/>
      <c r="D3" s="16" t="s">
        <v>620</v>
      </c>
      <c r="E3" s="30">
        <v>1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2401985.46</v>
      </c>
    </row>
    <row r="9" spans="1:5" x14ac:dyDescent="0.2">
      <c r="A9" s="35">
        <v>3120</v>
      </c>
      <c r="B9" s="31" t="s">
        <v>470</v>
      </c>
      <c r="C9" s="36">
        <v>0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493742.73</v>
      </c>
    </row>
    <row r="15" spans="1:5" x14ac:dyDescent="0.2">
      <c r="A15" s="35">
        <v>3220</v>
      </c>
      <c r="B15" s="31" t="s">
        <v>474</v>
      </c>
      <c r="C15" s="36">
        <v>-7984699.5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2454251.33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2454251.33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0"/>
  <sheetViews>
    <sheetView topLeftCell="A7" workbookViewId="0">
      <selection sqref="A1:E80"/>
    </sheetView>
  </sheetViews>
  <sheetFormatPr baseColWidth="10" defaultColWidth="9.109375" defaultRowHeight="10.199999999999999" x14ac:dyDescent="0.2"/>
  <cols>
    <col min="1" max="1" width="10" style="31" customWidth="1"/>
    <col min="2" max="2" width="63.44140625" style="31" bestFit="1" customWidth="1"/>
    <col min="3" max="3" width="10.21875" style="31" customWidth="1"/>
    <col min="4" max="4" width="12.88671875" style="31" customWidth="1"/>
    <col min="5" max="5" width="10.21875" style="31" customWidth="1"/>
    <col min="6" max="16384" width="9.109375" style="31"/>
  </cols>
  <sheetData>
    <row r="1" spans="1:5" s="37" customFormat="1" ht="18.899999999999999" customHeight="1" x14ac:dyDescent="0.3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899999999999999" customHeight="1" x14ac:dyDescent="0.3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899999999999999" customHeight="1" x14ac:dyDescent="0.3">
      <c r="A3" s="144" t="s">
        <v>627</v>
      </c>
      <c r="B3" s="144"/>
      <c r="C3" s="144"/>
      <c r="D3" s="16" t="s">
        <v>620</v>
      </c>
      <c r="E3" s="30">
        <v>1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2498085.92</v>
      </c>
      <c r="D10" s="36">
        <v>2125730.36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2498085.92</v>
      </c>
      <c r="D15" s="36">
        <f>SUM(D8:D14)</f>
        <v>2125730.36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2835870.16</v>
      </c>
    </row>
    <row r="21" spans="1:5" x14ac:dyDescent="0.2">
      <c r="A21" s="35">
        <v>1231</v>
      </c>
      <c r="B21" s="31" t="s">
        <v>232</v>
      </c>
      <c r="C21" s="36">
        <v>0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2826390.16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9480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2990677.7800000003</v>
      </c>
    </row>
    <row r="29" spans="1:5" x14ac:dyDescent="0.2">
      <c r="A29" s="35">
        <v>1241</v>
      </c>
      <c r="B29" s="31" t="s">
        <v>240</v>
      </c>
      <c r="C29" s="36">
        <v>548228.32999999996</v>
      </c>
    </row>
    <row r="30" spans="1:5" x14ac:dyDescent="0.2">
      <c r="A30" s="35">
        <v>1242</v>
      </c>
      <c r="B30" s="31" t="s">
        <v>241</v>
      </c>
      <c r="C30" s="36">
        <v>0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2377407.9900000002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65041.46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140284.29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140284.29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140284.29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2021-04-20T19:30:56Z</cp:lastPrinted>
  <dcterms:created xsi:type="dcterms:W3CDTF">2012-12-11T20:36:24Z</dcterms:created>
  <dcterms:modified xsi:type="dcterms:W3CDTF">2021-04-20T19:31:48Z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