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ABR-JUN\"/>
    </mc:Choice>
  </mc:AlternateContent>
  <bookViews>
    <workbookView xWindow="0" yWindow="0" windowWidth="23040" windowHeight="9528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ACT!$A$1:$F$228</definedName>
    <definedName name="_xlnm.Print_Area" localSheetId="10">Conciliacion_Eg!$A$1:$C$49</definedName>
    <definedName name="_xlnm.Print_Area" localSheetId="9">Conciliacion_Ig!$A$1:$F$30</definedName>
    <definedName name="_xlnm.Print_Area" localSheetId="7">EFE!$A$1:$E$91</definedName>
    <definedName name="_xlnm.Print_Area" localSheetId="1">ESF!$A$1:$H$150</definedName>
    <definedName name="_xlnm.Print_Area" localSheetId="11">Memoria!$A$1:$H$60</definedName>
    <definedName name="_xlnm.Print_Area" localSheetId="0">'Notas a los Edos Financieros'!$A$1:$E$42</definedName>
    <definedName name="_xlnm.Print_Area" localSheetId="5">VHP!$A$1:$E$37</definedName>
  </definedNames>
  <calcPr calcId="152511"/>
</workbook>
</file>

<file path=xl/calcChain.xml><?xml version="1.0" encoding="utf-8"?>
<calcChain xmlns="http://schemas.openxmlformats.org/spreadsheetml/2006/main">
  <c r="C177" i="60" l="1"/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8" i="60" l="1"/>
  <c r="C79" i="62" l="1"/>
  <c r="C78" i="62" s="1"/>
  <c r="C219" i="60"/>
  <c r="C218" i="60" s="1"/>
  <c r="C204" i="60"/>
  <c r="C198" i="60"/>
  <c r="C195" i="60"/>
  <c r="C186" i="60"/>
  <c r="C182" i="60"/>
  <c r="C180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6" i="60"/>
  <c r="C84" i="60"/>
  <c r="C82" i="60"/>
  <c r="C76" i="60"/>
  <c r="C73" i="60"/>
  <c r="C64" i="60"/>
  <c r="C58" i="60"/>
  <c r="C45" i="60"/>
  <c r="C36" i="60"/>
  <c r="C33" i="60"/>
  <c r="C27" i="60"/>
  <c r="C24" i="60"/>
  <c r="C18" i="60"/>
  <c r="C98" i="60" l="1"/>
  <c r="C57" i="60"/>
  <c r="D46" i="62"/>
  <c r="C46" i="62"/>
  <c r="C72" i="60"/>
  <c r="D175" i="60" l="1"/>
  <c r="D176" i="60"/>
  <c r="D178" i="60"/>
  <c r="D179" i="60"/>
  <c r="D177" i="60"/>
  <c r="C146" i="59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5" i="60" l="1"/>
  <c r="D211" i="60"/>
  <c r="D207" i="60"/>
  <c r="D203" i="60"/>
  <c r="D199" i="60"/>
  <c r="D191" i="60"/>
  <c r="D187" i="60"/>
  <c r="D183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51" i="60"/>
  <c r="D128" i="60"/>
  <c r="D182" i="60"/>
  <c r="D146" i="60"/>
  <c r="D219" i="60"/>
  <c r="D185" i="60"/>
  <c r="D160" i="60"/>
  <c r="D127" i="60"/>
  <c r="D99" i="60"/>
  <c r="D170" i="60"/>
  <c r="D218" i="60"/>
  <c r="C7" i="60"/>
</calcChain>
</file>

<file path=xl/sharedStrings.xml><?xml version="1.0" encoding="utf-8"?>
<sst xmlns="http://schemas.openxmlformats.org/spreadsheetml/2006/main" count="936" uniqueCount="639">
  <si>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</si>
  <si>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</si>
  <si>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</si>
  <si>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</si>
  <si>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</si>
  <si>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</si>
  <si>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</si>
  <si>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</si>
  <si>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</si>
  <si>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</si>
  <si>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</si>
  <si>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</si>
  <si>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</si>
  <si>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</si>
  <si>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</si>
  <si>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</si>
  <si>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</si>
  <si>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</si>
  <si>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</si>
  <si>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</si>
  <si>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</si>
  <si>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</si>
  <si>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</si>
  <si>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</si>
  <si>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</si>
  <si>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</si>
  <si>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</si>
  <si>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</si>
  <si>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</si>
  <si>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</si>
  <si>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</si>
  <si>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</si>
  <si>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</si>
  <si>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</si>
  <si>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</si>
  <si>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</si>
  <si>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</si>
  <si>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</si>
  <si>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</si>
  <si>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</si>
  <si>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</si>
  <si>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</si>
  <si>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</si>
  <si>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</si>
  <si>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</si>
  <si>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</si>
  <si>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</si>
  <si>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</si>
  <si>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</si>
  <si>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</si>
  <si>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</si>
  <si>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</si>
  <si>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</si>
  <si>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</si>
  <si>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</si>
  <si>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</si>
  <si>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</si>
  <si>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</si>
  <si>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</si>
  <si>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</si>
  <si>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</si>
  <si>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</si>
  <si>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</si>
  <si>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</si>
  <si>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</si>
  <si>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</si>
  <si>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</si>
  <si>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</si>
  <si>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</si>
  <si>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</si>
  <si>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</si>
  <si>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</si>
  <si>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</si>
  <si>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</si>
  <si>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</si>
  <si>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</si>
  <si>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</si>
  <si>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</si>
  <si>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</si>
  <si>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</si>
  <si>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</si>
  <si>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</si>
  <si>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</si>
  <si>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</si>
  <si>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</si>
  <si>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</si>
  <si>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</si>
  <si>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</si>
  <si>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</si>
  <si>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</si>
  <si>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</si>
  <si>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</si>
  <si>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</si>
  <si>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</si>
  <si>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</si>
  <si>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</si>
  <si>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</si>
  <si>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</si>
  <si>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</si>
  <si>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</si>
  <si>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</si>
  <si>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</si>
  <si>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</si>
  <si>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</si>
  <si>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</si>
  <si>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</si>
  <si>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</si>
  <si>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</si>
  <si>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</si>
  <si>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</si>
  <si>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</si>
  <si>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</si>
  <si>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</si>
  <si>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</si>
  <si>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</si>
  <si>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</si>
  <si>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</si>
  <si>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</si>
  <si>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</si>
  <si>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</si>
  <si>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</si>
  <si>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</si>
  <si>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</si>
  <si>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</si>
  <si>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</si>
  <si>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</si>
  <si>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</si>
  <si>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</si>
  <si>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</si>
  <si>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</si>
  <si>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</si>
  <si>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</si>
  <si>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</si>
  <si>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</si>
  <si>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</si>
  <si>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</si>
  <si>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</si>
  <si>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</si>
  <si>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</si>
  <si>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</si>
  <si>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</si>
  <si>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</si>
  <si>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</si>
  <si>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</si>
  <si>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</si>
  <si>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</si>
  <si>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</si>
  <si>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</si>
  <si>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</si>
  <si>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</si>
  <si>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</si>
  <si>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</si>
  <si>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</si>
  <si>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</si>
  <si>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</si>
  <si>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</si>
  <si>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</si>
  <si>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</si>
  <si>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</si>
  <si>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</si>
  <si>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</si>
  <si>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</si>
  <si>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</si>
  <si>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</si>
  <si>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</si>
  <si>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</si>
  <si>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</si>
  <si>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</si>
  <si>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</si>
  <si>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</si>
  <si>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</si>
  <si>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</si>
  <si>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</si>
  <si>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</si>
  <si>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</si>
  <si>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</si>
  <si>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</si>
  <si>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</si>
  <si>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</si>
  <si>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</si>
  <si>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</si>
  <si>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</si>
  <si>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</si>
  <si>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</si>
  <si>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</si>
  <si>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</si>
  <si>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</si>
  <si>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</si>
  <si>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</si>
  <si>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</si>
  <si>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</si>
  <si>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</si>
  <si>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</si>
  <si>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</si>
  <si>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</si>
  <si>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</si>
  <si>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</si>
  <si>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</si>
  <si>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</si>
  <si>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</si>
  <si>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</si>
  <si>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</si>
  <si>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</si>
  <si>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</si>
  <si>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</si>
  <si>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</si>
  <si>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</si>
  <si>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</si>
  <si>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</si>
  <si>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</si>
  <si>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</si>
  <si>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</si>
  <si>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</si>
  <si>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</si>
  <si>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</si>
  <si>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</si>
  <si>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</si>
  <si>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</si>
  <si>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</si>
  <si>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</si>
  <si>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</si>
  <si>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</si>
  <si>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</si>
  <si>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</si>
  <si>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</si>
  <si>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</si>
  <si>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</si>
  <si>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</si>
  <si>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</si>
  <si>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</si>
  <si>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</si>
  <si>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</si>
  <si>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</si>
  <si>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</si>
  <si>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</si>
  <si>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</si>
  <si>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</si>
  <si>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</si>
  <si>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</si>
  <si>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</si>
  <si>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</si>
  <si>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</si>
  <si>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</si>
  <si>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</si>
  <si>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</si>
  <si>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</si>
  <si>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</si>
  <si>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</si>
  <si>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</si>
  <si>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</si>
  <si>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</si>
  <si>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</si>
  <si>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</si>
  <si>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</si>
  <si>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</si>
  <si>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</si>
  <si>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</si>
  <si>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</si>
  <si>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</si>
  <si>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</si>
  <si>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</si>
  <si>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</si>
  <si>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</si>
  <si>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</si>
  <si>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</si>
  <si>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</si>
  <si>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</si>
  <si>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</si>
  <si>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</si>
  <si>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</si>
  <si>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</si>
  <si>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</si>
  <si>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</si>
  <si>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</si>
  <si>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</si>
  <si>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</si>
  <si>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</si>
  <si>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</si>
  <si>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</si>
  <si>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</si>
  <si>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</si>
  <si>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</si>
  <si>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</si>
  <si>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</si>
  <si>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</si>
  <si>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</si>
  <si>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</si>
  <si>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</si>
  <si>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</si>
  <si>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</si>
  <si>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</si>
  <si>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</si>
  <si>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</si>
  <si>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</si>
  <si>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</si>
  <si>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</si>
  <si>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</si>
  <si>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</si>
  <si>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</si>
  <si>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</si>
  <si>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</si>
  <si>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</si>
  <si>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</si>
  <si>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</si>
  <si>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</si>
  <si>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</si>
  <si>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</si>
  <si>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</si>
  <si>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</si>
  <si>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</si>
  <si>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</si>
  <si>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</si>
  <si>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</si>
  <si>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</si>
  <si>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</si>
  <si>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</si>
  <si>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</si>
  <si>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</si>
  <si>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</si>
  <si>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</si>
  <si>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</si>
  <si>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</si>
  <si>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</si>
  <si>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</si>
  <si>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</si>
  <si>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</si>
  <si>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</si>
  <si>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</si>
  <si>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</si>
  <si>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</si>
  <si>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</si>
  <si>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</si>
  <si>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</si>
  <si>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</si>
  <si>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</si>
  <si>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</si>
  <si>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</si>
  <si>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</si>
  <si>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</si>
  <si>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</si>
  <si>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</si>
  <si>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</si>
  <si>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</si>
  <si>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</si>
  <si>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</si>
  <si>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</si>
  <si>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</si>
  <si>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</si>
  <si>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</si>
  <si>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</si>
  <si>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</si>
  <si>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</si>
  <si>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</si>
  <si>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</si>
  <si>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</si>
  <si>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</si>
  <si>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</si>
  <si>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</si>
  <si>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</si>
  <si>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</si>
  <si>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</si>
  <si>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</si>
  <si>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</si>
  <si>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</si>
  <si>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</si>
  <si>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</si>
  <si>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</si>
  <si>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</si>
  <si>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</si>
  <si>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</si>
  <si>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</si>
  <si>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</si>
  <si>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</si>
  <si>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</si>
  <si>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</si>
  <si>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</si>
  <si>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</si>
  <si>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</si>
  <si>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</si>
  <si>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</si>
  <si>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</si>
  <si>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</si>
  <si>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</si>
  <si>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</si>
  <si>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</si>
  <si>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</si>
  <si>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</si>
  <si>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</si>
  <si>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</si>
  <si>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</si>
  <si>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</si>
  <si>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</si>
  <si>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</si>
  <si>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</si>
  <si>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</si>
  <si>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</si>
  <si>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</si>
  <si>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</si>
  <si>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</si>
  <si>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</si>
  <si>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</si>
  <si>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</si>
  <si>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</si>
  <si>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</si>
  <si>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</si>
  <si>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</si>
  <si>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</si>
  <si>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</si>
  <si>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</si>
  <si>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</si>
  <si>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</si>
  <si>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</si>
  <si>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</si>
  <si>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</si>
  <si>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</si>
  <si>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</si>
  <si>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</si>
  <si>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</si>
  <si>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</si>
  <si>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</si>
  <si>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</si>
  <si>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</si>
  <si>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</si>
  <si>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</si>
  <si>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</si>
  <si>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</si>
  <si>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</si>
  <si>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</si>
  <si>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</si>
  <si>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</si>
  <si>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</si>
  <si>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</si>
  <si>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</si>
  <si>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</si>
  <si>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</si>
  <si>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</si>
  <si>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</si>
  <si>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</si>
  <si>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</si>
  <si>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</si>
  <si>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</si>
  <si>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</si>
  <si>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</si>
  <si>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</si>
  <si>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</si>
  <si>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</si>
  <si>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</si>
  <si>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</si>
  <si>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</si>
  <si>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</si>
  <si>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</si>
  <si>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</si>
  <si>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</si>
  <si>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</si>
  <si>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</si>
  <si>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</si>
  <si>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</si>
  <si>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</si>
  <si>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</si>
  <si>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</si>
  <si>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</si>
  <si>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</si>
  <si>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</si>
  <si>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</si>
  <si>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</si>
  <si>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</si>
  <si>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</si>
  <si>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</si>
  <si>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</si>
  <si>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</si>
  <si>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</si>
  <si>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</si>
  <si>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</si>
  <si>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</si>
  <si>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</si>
  <si>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</si>
  <si>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</si>
  <si>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</si>
  <si>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</si>
  <si>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</si>
  <si>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</si>
  <si>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</si>
  <si>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</si>
  <si>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</si>
  <si>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</si>
  <si>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</si>
  <si>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</si>
  <si>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</si>
  <si>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</si>
  <si>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</si>
  <si>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</si>
  <si>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</si>
  <si>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</si>
  <si>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</si>
  <si>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</si>
  <si>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</si>
  <si>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</si>
  <si>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</si>
  <si>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</si>
  <si>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</si>
  <si>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</si>
  <si>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</si>
  <si>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</si>
  <si>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</si>
  <si>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</si>
  <si>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</si>
  <si>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</si>
  <si>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</si>
  <si>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</si>
  <si>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</si>
  <si>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</si>
  <si>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</si>
  <si>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</si>
  <si>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</si>
  <si>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</si>
  <si>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</si>
  <si>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</si>
  <si>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</si>
  <si>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</si>
  <si>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</si>
  <si>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</si>
  <si>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</si>
  <si>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</si>
  <si>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</si>
  <si>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</si>
  <si>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</si>
  <si>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</si>
  <si>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</si>
  <si>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</si>
  <si>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</si>
  <si>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</si>
  <si>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</si>
  <si>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</si>
  <si>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</si>
  <si>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</si>
  <si>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</si>
  <si>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</si>
  <si>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</si>
  <si>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</si>
  <si>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</si>
  <si>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</si>
  <si>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</si>
  <si>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</si>
  <si>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</si>
  <si>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</si>
  <si>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</si>
  <si>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</si>
  <si>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</si>
  <si>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</si>
  <si>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</si>
  <si>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</si>
  <si>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</si>
  <si>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</si>
  <si>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</si>
  <si>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</si>
  <si>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</si>
  <si>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</si>
  <si>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</si>
  <si>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</si>
  <si>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</si>
  <si>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</si>
  <si>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</si>
  <si>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</si>
  <si>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</si>
  <si>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</si>
  <si>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</si>
  <si>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</si>
  <si>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</si>
  <si>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</si>
  <si>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</si>
  <si>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</si>
  <si>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</si>
  <si>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</si>
  <si>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</si>
  <si>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</si>
  <si>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</si>
  <si>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</si>
  <si>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</si>
  <si>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</si>
  <si>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</si>
  <si>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</si>
  <si>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</si>
  <si>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</si>
  <si>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</si>
  <si>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</si>
  <si>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</si>
  <si>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</si>
  <si>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</si>
  <si>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</si>
  <si>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</si>
  <si>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</si>
  <si>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</si>
  <si>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</si>
  <si>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</si>
  <si>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</si>
  <si>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</si>
  <si>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</si>
  <si>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</si>
  <si>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</si>
  <si>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</si>
  <si>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</si>
  <si>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</si>
  <si>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</si>
  <si>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</si>
  <si>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</si>
  <si>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</si>
  <si>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</si>
  <si>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</si>
  <si>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</si>
  <si>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</si>
  <si>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</si>
  <si>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</si>
  <si>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</si>
  <si>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</si>
  <si>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</si>
  <si>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</si>
  <si>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</si>
  <si>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</si>
  <si>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</si>
  <si>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</si>
  <si>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</si>
  <si>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</si>
  <si>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</si>
  <si>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</si>
  <si>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</si>
  <si>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</si>
  <si>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</si>
  <si>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</si>
  <si>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Sistema para el Desarrollo Integral de la Familia del Municipio de Acámbaro, Guanajuato</t>
  </si>
  <si>
    <t>Correspondiente del 1 de Enero AL 30 DE JUNIO DEL 2022</t>
  </si>
  <si>
    <t>Bajo protesta de decir verdad declaramos que los Estados Financieros y sus notas, son razonablemente correctos y son responsabilidad del emisor.</t>
  </si>
  <si>
    <t xml:space="preserve">   __________________________________________________</t>
  </si>
  <si>
    <t xml:space="preserve">   _____________________________________________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</si>
  <si>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</si>
  <si>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</si>
  <si>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</si>
  <si>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</si>
  <si>
    <t xml:space="preserve">            C.P. BLANCA AURELIA ORTEGA GARCIA</t>
  </si>
  <si>
    <t xml:space="preserve">       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</si>
</sst>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8" fillId="0" borderId="0" applyFont="0" applyFill="0" applyBorder="0" applyAlignment="0" applyProtection="0"/>
  </cellStyleXfs>
  <cellXfs count="171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13" fillId="0" borderId="0" xfId="8" applyFont="1" applyAlignment="1"/>
    <xf numFmtId="0" fontId="13" fillId="0" borderId="0" xfId="8" applyFont="1" applyAlignment="1">
      <alignment horizontal="center"/>
    </xf>
    <xf numFmtId="0" fontId="0" fillId="0" borderId="0" xfId="0"/>
    <xf numFmtId="0" fontId="13" fillId="0" borderId="0" xfId="8" applyFont="1"/>
    <xf numFmtId="0" fontId="13" fillId="0" borderId="0" xfId="8" applyFont="1" applyAlignment="1">
      <alignment horizontal="center"/>
    </xf>
    <xf numFmtId="0" fontId="13" fillId="0" borderId="0" xfId="9" applyFont="1"/>
  </cellXfs>
  <cellStyles count="20">
    <cellStyle name="Hipervínculo" xfId="11" builtinId="8"/>
    <cellStyle name="Millares 2" xfId="1"/>
    <cellStyle name="Millares 2 2" xfId="15"/>
    <cellStyle name="Millares 2 2 2" xfId="17"/>
    <cellStyle name="Millares 2 3" xfId="18"/>
    <cellStyle name="Millares 2 4" xfId="16"/>
    <cellStyle name="Millares 4" xfId="19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11" activePane="bottomLeft" state="frozen"/>
      <selection activeCell="A14" sqref="A14:B14"/>
      <selection pane="bottomLeft" sqref="A1:E42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39" t="s">
        <v>628</v>
      </c>
      <c r="B1" s="139"/>
      <c r="C1" s="19"/>
      <c r="D1" s="16" t="s">
        <v>614</v>
      </c>
      <c r="E1" s="17">
        <v>2022</v>
      </c>
    </row>
    <row r="2" spans="1:5" ht="18.899999999999999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899999999999999" customHeight="1" x14ac:dyDescent="0.2">
      <c r="A3" s="141" t="s">
        <v>629</v>
      </c>
      <c r="B3" s="141"/>
      <c r="C3" s="19"/>
      <c r="D3" s="16" t="s">
        <v>616</v>
      </c>
      <c r="E3" s="17">
        <v>2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0.8" thickBot="1" x14ac:dyDescent="0.25">
      <c r="A40" s="11"/>
      <c r="B40" s="1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workbookViewId="0">
      <selection activeCell="A22" sqref="A22:F30"/>
    </sheetView>
  </sheetViews>
  <sheetFormatPr baseColWidth="10" defaultColWidth="11.44140625" defaultRowHeight="10.199999999999999" x14ac:dyDescent="0.2"/>
  <cols>
    <col min="1" max="1" width="3.33203125" style="41" customWidth="1"/>
    <col min="2" max="2" width="63.109375" style="41" customWidth="1"/>
    <col min="3" max="3" width="17.6640625" style="41" customWidth="1"/>
    <col min="4" max="16384" width="11.44140625" style="41"/>
  </cols>
  <sheetData>
    <row r="1" spans="1:3" s="39" customFormat="1" ht="18" customHeight="1" x14ac:dyDescent="0.3">
      <c r="A1" s="145" t="s">
        <v>628</v>
      </c>
      <c r="B1" s="146"/>
      <c r="C1" s="147"/>
    </row>
    <row r="2" spans="1:3" s="39" customFormat="1" ht="18" customHeight="1" x14ac:dyDescent="0.3">
      <c r="A2" s="148" t="s">
        <v>44</v>
      </c>
      <c r="B2" s="149"/>
      <c r="C2" s="150"/>
    </row>
    <row r="3" spans="1:3" s="39" customFormat="1" ht="18" customHeight="1" x14ac:dyDescent="0.3">
      <c r="A3" s="148" t="s">
        <v>629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6248926.3700000001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6" x14ac:dyDescent="0.2">
      <c r="A17" s="75">
        <v>3.2</v>
      </c>
      <c r="B17" s="68" t="s">
        <v>538</v>
      </c>
      <c r="C17" s="66">
        <v>0</v>
      </c>
    </row>
    <row r="18" spans="1:6" x14ac:dyDescent="0.2">
      <c r="A18" s="75">
        <v>3.3</v>
      </c>
      <c r="B18" s="70" t="s">
        <v>539</v>
      </c>
      <c r="C18" s="76">
        <v>0</v>
      </c>
    </row>
    <row r="19" spans="1:6" x14ac:dyDescent="0.2">
      <c r="A19" s="62"/>
      <c r="B19" s="77"/>
      <c r="C19" s="78"/>
    </row>
    <row r="20" spans="1:6" x14ac:dyDescent="0.2">
      <c r="A20" s="79" t="s">
        <v>83</v>
      </c>
      <c r="B20" s="79"/>
      <c r="C20" s="61">
        <f>C5+C7-C15</f>
        <v>6248926.3700000001</v>
      </c>
    </row>
    <row r="22" spans="1:6" x14ac:dyDescent="0.2">
      <c r="A22" s="168" t="s">
        <v>630</v>
      </c>
    </row>
    <row r="23" spans="1:6" ht="14.4" x14ac:dyDescent="0.3">
      <c r="C23" s="167"/>
      <c r="D23" s="167"/>
      <c r="E23" s="167"/>
      <c r="F23" s="168"/>
    </row>
    <row r="24" spans="1:6" x14ac:dyDescent="0.2">
      <c r="B24" s="168"/>
      <c r="C24" s="168"/>
      <c r="D24" s="168"/>
      <c r="E24" s="168"/>
      <c r="F24" s="168"/>
    </row>
    <row r="25" spans="1:6" x14ac:dyDescent="0.2">
      <c r="B25" s="168"/>
      <c r="C25" s="168"/>
      <c r="D25" s="168"/>
      <c r="E25" s="168"/>
      <c r="F25" s="168"/>
    </row>
    <row r="26" spans="1:6" x14ac:dyDescent="0.2">
      <c r="B26" s="168"/>
      <c r="C26" s="168"/>
      <c r="D26" s="168"/>
      <c r="E26" s="168"/>
      <c r="F26" s="168"/>
    </row>
    <row r="27" spans="1:6" x14ac:dyDescent="0.2">
      <c r="B27" s="168"/>
      <c r="C27" s="168"/>
      <c r="D27" s="168"/>
      <c r="E27" s="168"/>
      <c r="F27" s="168"/>
    </row>
    <row r="28" spans="1:6" x14ac:dyDescent="0.2">
      <c r="B28" s="169" t="s">
        <v>631</v>
      </c>
      <c r="C28" s="166" t="s">
        <v>632</v>
      </c>
      <c r="D28" s="166"/>
      <c r="E28" s="166"/>
      <c r="F28" s="166"/>
    </row>
    <row r="29" spans="1:6" x14ac:dyDescent="0.2">
      <c r="B29" s="169" t="s">
        <v>633</v>
      </c>
      <c r="C29" s="166" t="s">
        <v>634</v>
      </c>
      <c r="D29" s="166"/>
      <c r="E29" s="166"/>
      <c r="F29" s="166"/>
    </row>
    <row r="30" spans="1:6" x14ac:dyDescent="0.2">
      <c r="B30" s="169" t="s">
        <v>635</v>
      </c>
      <c r="C30" s="166" t="s">
        <v>636</v>
      </c>
      <c r="D30" s="166"/>
      <c r="E30" s="166"/>
      <c r="F30" s="166"/>
    </row>
  </sheetData>
  <mergeCells count="7">
    <mergeCell ref="C29:F29"/>
    <mergeCell ref="C30:F30"/>
    <mergeCell ref="A1:C1"/>
    <mergeCell ref="A2:C2"/>
    <mergeCell ref="A3:C3"/>
    <mergeCell ref="A4:C4"/>
    <mergeCell ref="C28:F28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showGridLines="0" topLeftCell="A19" workbookViewId="0">
      <selection sqref="A1:C49"/>
    </sheetView>
  </sheetViews>
  <sheetFormatPr baseColWidth="10" defaultColWidth="11.44140625" defaultRowHeight="10.199999999999999" x14ac:dyDescent="0.2"/>
  <cols>
    <col min="1" max="1" width="3.6640625" style="41" customWidth="1"/>
    <col min="2" max="2" width="62.109375" style="41" customWidth="1"/>
    <col min="3" max="3" width="40.33203125" style="41" customWidth="1"/>
    <col min="4" max="16384" width="11.44140625" style="41"/>
  </cols>
  <sheetData>
    <row r="1" spans="1:3" s="43" customFormat="1" ht="18.899999999999999" customHeight="1" x14ac:dyDescent="0.3">
      <c r="A1" s="154" t="s">
        <v>628</v>
      </c>
      <c r="B1" s="155"/>
      <c r="C1" s="156"/>
    </row>
    <row r="2" spans="1:3" s="43" customFormat="1" ht="18.899999999999999" customHeight="1" x14ac:dyDescent="0.3">
      <c r="A2" s="157" t="s">
        <v>45</v>
      </c>
      <c r="B2" s="158"/>
      <c r="C2" s="159"/>
    </row>
    <row r="3" spans="1:3" s="43" customFormat="1" ht="18.899999999999999" customHeight="1" x14ac:dyDescent="0.3">
      <c r="A3" s="157" t="s">
        <v>629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5859747.4299999997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0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0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12754.3</v>
      </c>
    </row>
    <row r="31" spans="1:3" x14ac:dyDescent="0.2">
      <c r="A31" s="100" t="s">
        <v>564</v>
      </c>
      <c r="B31" s="83" t="s">
        <v>442</v>
      </c>
      <c r="C31" s="93">
        <v>12754.3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5" x14ac:dyDescent="0.2">
      <c r="A33" s="100" t="s">
        <v>566</v>
      </c>
      <c r="B33" s="83" t="s">
        <v>452</v>
      </c>
      <c r="C33" s="93">
        <v>0</v>
      </c>
    </row>
    <row r="34" spans="1:5" x14ac:dyDescent="0.2">
      <c r="A34" s="100" t="s">
        <v>567</v>
      </c>
      <c r="B34" s="83" t="s">
        <v>568</v>
      </c>
      <c r="C34" s="93">
        <v>0</v>
      </c>
    </row>
    <row r="35" spans="1:5" x14ac:dyDescent="0.2">
      <c r="A35" s="100" t="s">
        <v>569</v>
      </c>
      <c r="B35" s="83" t="s">
        <v>570</v>
      </c>
      <c r="C35" s="93">
        <v>0</v>
      </c>
    </row>
    <row r="36" spans="1:5" x14ac:dyDescent="0.2">
      <c r="A36" s="100" t="s">
        <v>571</v>
      </c>
      <c r="B36" s="83" t="s">
        <v>460</v>
      </c>
      <c r="C36" s="93">
        <v>0</v>
      </c>
    </row>
    <row r="37" spans="1:5" x14ac:dyDescent="0.2">
      <c r="A37" s="100" t="s">
        <v>572</v>
      </c>
      <c r="B37" s="92" t="s">
        <v>573</v>
      </c>
      <c r="C37" s="99">
        <v>0</v>
      </c>
    </row>
    <row r="38" spans="1:5" x14ac:dyDescent="0.2">
      <c r="A38" s="85"/>
      <c r="B38" s="88"/>
      <c r="C38" s="89"/>
    </row>
    <row r="39" spans="1:5" x14ac:dyDescent="0.2">
      <c r="A39" s="90" t="s">
        <v>85</v>
      </c>
      <c r="B39" s="60"/>
      <c r="C39" s="61">
        <f>C5-C7+C30</f>
        <v>5872501.7299999995</v>
      </c>
    </row>
    <row r="42" spans="1:5" ht="14.4" x14ac:dyDescent="0.3">
      <c r="B42" s="168" t="s">
        <v>630</v>
      </c>
      <c r="C42" s="167"/>
      <c r="D42" s="167"/>
      <c r="E42" s="167"/>
    </row>
    <row r="43" spans="1:5" x14ac:dyDescent="0.2">
      <c r="B43" s="168"/>
      <c r="C43" s="168"/>
      <c r="D43" s="168"/>
      <c r="E43" s="168"/>
    </row>
    <row r="44" spans="1:5" x14ac:dyDescent="0.2">
      <c r="B44" s="168"/>
      <c r="C44" s="168"/>
      <c r="D44" s="168"/>
      <c r="E44" s="168"/>
    </row>
    <row r="45" spans="1:5" x14ac:dyDescent="0.2">
      <c r="B45" s="168"/>
      <c r="C45" s="168"/>
      <c r="D45" s="168"/>
      <c r="E45" s="168"/>
    </row>
    <row r="46" spans="1:5" x14ac:dyDescent="0.2">
      <c r="B46" s="168"/>
      <c r="C46" s="168"/>
      <c r="D46" s="168"/>
      <c r="E46" s="168"/>
    </row>
    <row r="47" spans="1:5" x14ac:dyDescent="0.2">
      <c r="B47" s="169" t="s">
        <v>631</v>
      </c>
      <c r="C47" s="165" t="s">
        <v>632</v>
      </c>
      <c r="D47" s="165"/>
      <c r="E47" s="165"/>
    </row>
    <row r="48" spans="1:5" x14ac:dyDescent="0.2">
      <c r="B48" s="169" t="s">
        <v>633</v>
      </c>
      <c r="C48" s="165" t="s">
        <v>634</v>
      </c>
      <c r="D48" s="165"/>
      <c r="E48" s="165"/>
    </row>
    <row r="49" spans="2:5" x14ac:dyDescent="0.2">
      <c r="B49" s="169" t="s">
        <v>635</v>
      </c>
      <c r="C49" s="165" t="s">
        <v>636</v>
      </c>
      <c r="D49" s="165"/>
      <c r="E49" s="165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workbookViewId="0">
      <selection sqref="A1:H60"/>
    </sheetView>
  </sheetViews>
  <sheetFormatPr baseColWidth="10" defaultColWidth="9.109375" defaultRowHeight="10.199999999999999" x14ac:dyDescent="0.2"/>
  <cols>
    <col min="1" max="1" width="10" style="31" customWidth="1"/>
    <col min="2" max="2" width="68.5546875" style="31" bestFit="1" customWidth="1"/>
    <col min="3" max="3" width="10.88671875" style="31" customWidth="1"/>
    <col min="4" max="4" width="15.109375" style="31" customWidth="1"/>
    <col min="5" max="5" width="15.5546875" style="31" customWidth="1"/>
    <col min="6" max="6" width="11" style="31" customWidth="1"/>
    <col min="7" max="7" width="15" style="31" customWidth="1"/>
    <col min="8" max="8" width="11.88671875" style="31" customWidth="1"/>
    <col min="9" max="10" width="20.33203125" style="31" customWidth="1"/>
    <col min="11" max="16384" width="9.109375" style="31"/>
  </cols>
  <sheetData>
    <row r="1" spans="1:10" ht="18.899999999999999" customHeight="1" x14ac:dyDescent="0.2">
      <c r="A1" s="144" t="s">
        <v>628</v>
      </c>
      <c r="B1" s="160"/>
      <c r="C1" s="160"/>
      <c r="D1" s="160"/>
      <c r="E1" s="160"/>
      <c r="F1" s="160"/>
      <c r="G1" s="29" t="s">
        <v>614</v>
      </c>
      <c r="H1" s="30">
        <v>2022</v>
      </c>
    </row>
    <row r="2" spans="1:10" ht="18.899999999999999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899999999999999" customHeight="1" x14ac:dyDescent="0.2">
      <c r="A3" s="161" t="s">
        <v>629</v>
      </c>
      <c r="B3" s="162"/>
      <c r="C3" s="162"/>
      <c r="D3" s="162"/>
      <c r="E3" s="162"/>
      <c r="F3" s="162"/>
      <c r="G3" s="16" t="s">
        <v>620</v>
      </c>
      <c r="H3" s="30">
        <v>2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9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x14ac:dyDescent="0.2">
      <c r="A35" s="31">
        <v>7710</v>
      </c>
      <c r="B35" s="31" t="s">
        <v>626</v>
      </c>
      <c r="C35" s="36">
        <v>0</v>
      </c>
      <c r="D35" s="36">
        <v>0</v>
      </c>
      <c r="E35" s="36">
        <v>0</v>
      </c>
      <c r="F35" s="36">
        <f t="shared" ref="F35:F36" si="1">C35+D35+E35</f>
        <v>0</v>
      </c>
    </row>
    <row r="36" spans="1:6" x14ac:dyDescent="0.2">
      <c r="A36" s="31">
        <v>7720</v>
      </c>
      <c r="B36" s="31" t="s">
        <v>627</v>
      </c>
      <c r="C36" s="36">
        <v>0</v>
      </c>
      <c r="D36" s="36">
        <v>0</v>
      </c>
      <c r="E36" s="36">
        <v>0</v>
      </c>
      <c r="F36" s="36">
        <f t="shared" si="1"/>
        <v>0</v>
      </c>
    </row>
    <row r="37" spans="1:6" s="46" customFormat="1" x14ac:dyDescent="0.2">
      <c r="A37" s="45">
        <v>8000</v>
      </c>
      <c r="B37" s="46" t="s">
        <v>98</v>
      </c>
    </row>
    <row r="38" spans="1:6" x14ac:dyDescent="0.2">
      <c r="A38" s="31">
        <v>8110</v>
      </c>
      <c r="B38" s="31" t="s">
        <v>97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8120</v>
      </c>
      <c r="B39" s="31" t="s">
        <v>96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8130</v>
      </c>
      <c r="B40" s="31" t="s">
        <v>95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8140</v>
      </c>
      <c r="B41" s="31" t="s">
        <v>94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8150</v>
      </c>
      <c r="B42" s="31" t="s">
        <v>93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8210</v>
      </c>
      <c r="B43" s="31" t="s">
        <v>92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8220</v>
      </c>
      <c r="B44" s="31" t="s">
        <v>91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8230</v>
      </c>
      <c r="B45" s="31" t="s">
        <v>90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8240</v>
      </c>
      <c r="B46" s="31" t="s">
        <v>89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8250</v>
      </c>
      <c r="B47" s="31" t="s">
        <v>88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48" spans="1:6" x14ac:dyDescent="0.2">
      <c r="A48" s="31">
        <v>8260</v>
      </c>
      <c r="B48" s="31" t="s">
        <v>87</v>
      </c>
      <c r="C48" s="36">
        <v>0</v>
      </c>
      <c r="D48" s="36">
        <v>0</v>
      </c>
      <c r="E48" s="36">
        <v>0</v>
      </c>
      <c r="F48" s="36">
        <f t="shared" si="0"/>
        <v>0</v>
      </c>
    </row>
    <row r="49" spans="1:6" x14ac:dyDescent="0.2">
      <c r="A49" s="31">
        <v>8270</v>
      </c>
      <c r="B49" s="31" t="s">
        <v>86</v>
      </c>
      <c r="C49" s="36">
        <v>0</v>
      </c>
      <c r="D49" s="36">
        <v>0</v>
      </c>
      <c r="E49" s="36">
        <v>0</v>
      </c>
      <c r="F49" s="36">
        <f t="shared" si="0"/>
        <v>0</v>
      </c>
    </row>
    <row r="52" spans="1:6" ht="14.4" x14ac:dyDescent="0.3">
      <c r="B52" s="168" t="s">
        <v>630</v>
      </c>
      <c r="C52" s="167"/>
      <c r="D52" s="167"/>
      <c r="E52" s="167"/>
    </row>
    <row r="53" spans="1:6" x14ac:dyDescent="0.2">
      <c r="B53" s="168"/>
      <c r="C53" s="168"/>
      <c r="D53" s="168"/>
      <c r="E53" s="168"/>
    </row>
    <row r="54" spans="1:6" x14ac:dyDescent="0.2">
      <c r="B54" s="168"/>
      <c r="C54" s="168"/>
      <c r="D54" s="168"/>
      <c r="E54" s="168"/>
    </row>
    <row r="55" spans="1:6" x14ac:dyDescent="0.2">
      <c r="B55" s="168"/>
      <c r="C55" s="168"/>
      <c r="D55" s="168"/>
      <c r="E55" s="168"/>
    </row>
    <row r="56" spans="1:6" x14ac:dyDescent="0.2">
      <c r="B56" s="168"/>
      <c r="C56" s="168"/>
      <c r="D56" s="168"/>
      <c r="E56" s="168"/>
    </row>
    <row r="57" spans="1:6" x14ac:dyDescent="0.2">
      <c r="B57" s="169" t="s">
        <v>631</v>
      </c>
      <c r="C57" s="165" t="s">
        <v>632</v>
      </c>
      <c r="D57" s="165"/>
      <c r="E57" s="165"/>
    </row>
    <row r="58" spans="1:6" x14ac:dyDescent="0.2">
      <c r="B58" s="169" t="s">
        <v>633</v>
      </c>
      <c r="C58" s="165" t="s">
        <v>637</v>
      </c>
      <c r="D58" s="165"/>
      <c r="E58" s="165"/>
    </row>
    <row r="59" spans="1:6" x14ac:dyDescent="0.2">
      <c r="B59" s="169" t="s">
        <v>635</v>
      </c>
      <c r="C59" s="165" t="s">
        <v>638</v>
      </c>
      <c r="D59" s="165"/>
      <c r="E59" s="165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77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3.2" x14ac:dyDescent="0.25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" customHeight="1" x14ac:dyDescent="0.2">
      <c r="A16" s="133" t="s">
        <v>610</v>
      </c>
    </row>
    <row r="17" spans="1:4" s="129" customFormat="1" ht="12.9" customHeight="1" x14ac:dyDescent="0.2">
      <c r="A17" s="134"/>
    </row>
    <row r="18" spans="1:4" s="129" customFormat="1" ht="12.9" customHeight="1" x14ac:dyDescent="0.2">
      <c r="A18" s="46" t="s">
        <v>98</v>
      </c>
    </row>
    <row r="19" spans="1:4" s="129" customFormat="1" ht="12.9" customHeight="1" x14ac:dyDescent="0.2">
      <c r="A19" s="137" t="s">
        <v>611</v>
      </c>
    </row>
    <row r="20" spans="1:4" s="129" customFormat="1" ht="12.9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5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"/>
  <sheetViews>
    <sheetView zoomScale="106" zoomScaleNormal="106" workbookViewId="0">
      <selection sqref="A1:H150"/>
    </sheetView>
  </sheetViews>
  <sheetFormatPr baseColWidth="10" defaultColWidth="9.109375" defaultRowHeight="10.199999999999999" x14ac:dyDescent="0.2"/>
  <cols>
    <col min="1" max="1" width="10" style="22" customWidth="1"/>
    <col min="2" max="2" width="60.109375" style="22" customWidth="1"/>
    <col min="3" max="3" width="9.5546875" style="22" customWidth="1"/>
    <col min="4" max="4" width="11.33203125" style="22" customWidth="1"/>
    <col min="5" max="5" width="10.44140625" style="22" customWidth="1"/>
    <col min="6" max="6" width="9.109375" style="22" customWidth="1"/>
    <col min="7" max="7" width="11" style="22" customWidth="1"/>
    <col min="8" max="8" width="16.21875" style="22" customWidth="1"/>
    <col min="9" max="9" width="27.109375" style="22" customWidth="1"/>
    <col min="10" max="16384" width="9.109375" style="22"/>
  </cols>
  <sheetData>
    <row r="1" spans="1:8" s="18" customFormat="1" ht="18.899999999999999" customHeight="1" x14ac:dyDescent="0.3">
      <c r="A1" s="142" t="s">
        <v>628</v>
      </c>
      <c r="B1" s="143"/>
      <c r="C1" s="143"/>
      <c r="D1" s="143"/>
      <c r="E1" s="143"/>
      <c r="F1" s="143"/>
      <c r="G1" s="16" t="s">
        <v>614</v>
      </c>
      <c r="H1" s="27">
        <v>2022</v>
      </c>
    </row>
    <row r="2" spans="1:8" s="18" customFormat="1" ht="18.899999999999999" customHeight="1" x14ac:dyDescent="0.3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899999999999999" customHeight="1" x14ac:dyDescent="0.3">
      <c r="A3" s="142" t="s">
        <v>629</v>
      </c>
      <c r="B3" s="143"/>
      <c r="C3" s="143"/>
      <c r="D3" s="143"/>
      <c r="E3" s="143"/>
      <c r="F3" s="143"/>
      <c r="G3" s="16" t="s">
        <v>620</v>
      </c>
      <c r="H3" s="27">
        <v>2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2021</v>
      </c>
      <c r="E14" s="23">
        <v>2020</v>
      </c>
      <c r="F14" s="23">
        <v>2019</v>
      </c>
      <c r="G14" s="23">
        <v>2018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480835.54</v>
      </c>
      <c r="D15" s="26">
        <v>479270.77</v>
      </c>
      <c r="E15" s="26">
        <v>477604.31</v>
      </c>
      <c r="F15" s="26">
        <v>400754.63</v>
      </c>
      <c r="G15" s="26">
        <v>380267.09</v>
      </c>
    </row>
    <row r="16" spans="1:8" x14ac:dyDescent="0.2">
      <c r="A16" s="24">
        <v>1124</v>
      </c>
      <c r="B16" s="22" t="s">
        <v>203</v>
      </c>
      <c r="C16" s="26">
        <v>16</v>
      </c>
      <c r="D16" s="26">
        <v>16</v>
      </c>
      <c r="E16" s="26">
        <v>16</v>
      </c>
      <c r="F16" s="26">
        <v>16</v>
      </c>
      <c r="G16" s="26">
        <v>6016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4539.05</v>
      </c>
      <c r="D20" s="26">
        <v>4539.05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10000</v>
      </c>
      <c r="D21" s="26">
        <v>10000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928</v>
      </c>
      <c r="D23" s="26">
        <v>928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5447.71</v>
      </c>
      <c r="D25" s="26">
        <v>5447.71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4323370.16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4313890.16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9480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2990677.7800000003</v>
      </c>
      <c r="D62" s="26">
        <f t="shared" ref="D62:E62" si="0">SUM(D63:D70)</f>
        <v>12754.3</v>
      </c>
      <c r="E62" s="26">
        <f t="shared" si="0"/>
        <v>-436697.9</v>
      </c>
    </row>
    <row r="63" spans="1:9" x14ac:dyDescent="0.2">
      <c r="A63" s="24">
        <v>1241</v>
      </c>
      <c r="B63" s="22" t="s">
        <v>240</v>
      </c>
      <c r="C63" s="26">
        <v>548228.32999999996</v>
      </c>
      <c r="D63" s="26">
        <v>12754.3</v>
      </c>
      <c r="E63" s="26">
        <v>-113982.59</v>
      </c>
    </row>
    <row r="64" spans="1:9" x14ac:dyDescent="0.2">
      <c r="A64" s="24">
        <v>1242</v>
      </c>
      <c r="B64" s="22" t="s">
        <v>241</v>
      </c>
      <c r="C64" s="26">
        <v>0</v>
      </c>
      <c r="D64" s="26">
        <v>0</v>
      </c>
      <c r="E64" s="26">
        <v>0</v>
      </c>
    </row>
    <row r="65" spans="1:9" x14ac:dyDescent="0.2">
      <c r="A65" s="24">
        <v>1243</v>
      </c>
      <c r="B65" s="22" t="s">
        <v>242</v>
      </c>
      <c r="C65" s="26">
        <v>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2377407.9900000002</v>
      </c>
      <c r="D66" s="26">
        <v>0</v>
      </c>
      <c r="E66" s="26">
        <v>-322715.31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65041.46</v>
      </c>
      <c r="D68" s="26">
        <v>0</v>
      </c>
      <c r="E68" s="26">
        <v>0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0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178703.41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178703.41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912678.72000000009</v>
      </c>
      <c r="D110" s="26">
        <f>SUM(D111:D119)</f>
        <v>912678.72000000009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278107.06</v>
      </c>
      <c r="D111" s="26">
        <f>C111</f>
        <v>278107.06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584792.30000000005</v>
      </c>
      <c r="D112" s="26">
        <f t="shared" ref="D112:D119" si="1">C112</f>
        <v>584792.30000000005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928</v>
      </c>
      <c r="D113" s="26">
        <f t="shared" si="1"/>
        <v>928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-4909.0200000000004</v>
      </c>
      <c r="D117" s="26">
        <f t="shared" si="1"/>
        <v>-4909.0200000000004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53760.38</v>
      </c>
      <c r="D119" s="26">
        <f t="shared" si="1"/>
        <v>53760.38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8"/>
  <sheetViews>
    <sheetView topLeftCell="A196" zoomScaleNormal="100" workbookViewId="0">
      <selection activeCell="B221" sqref="B221:E228"/>
    </sheetView>
  </sheetViews>
  <sheetFormatPr baseColWidth="10" defaultColWidth="9.109375" defaultRowHeight="10.199999999999999" x14ac:dyDescent="0.2"/>
  <cols>
    <col min="1" max="1" width="10" style="22" customWidth="1"/>
    <col min="2" max="2" width="83" style="22" customWidth="1"/>
    <col min="3" max="4" width="15.6640625" style="22" customWidth="1"/>
    <col min="5" max="5" width="16.6640625" style="22" customWidth="1"/>
    <col min="6" max="16384" width="9.109375" style="22"/>
  </cols>
  <sheetData>
    <row r="1" spans="1:5" s="28" customFormat="1" ht="18.899999999999999" customHeight="1" x14ac:dyDescent="0.3">
      <c r="A1" s="140" t="s">
        <v>628</v>
      </c>
      <c r="B1" s="140"/>
      <c r="C1" s="140"/>
      <c r="D1" s="16" t="s">
        <v>614</v>
      </c>
      <c r="E1" s="27">
        <v>2022</v>
      </c>
    </row>
    <row r="2" spans="1:5" s="18" customFormat="1" ht="18.899999999999999" customHeight="1" x14ac:dyDescent="0.3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899999999999999" customHeight="1" x14ac:dyDescent="0.3">
      <c r="A3" s="140" t="s">
        <v>629</v>
      </c>
      <c r="B3" s="140"/>
      <c r="C3" s="140"/>
      <c r="D3" s="16" t="s">
        <v>620</v>
      </c>
      <c r="E3" s="27">
        <v>2</v>
      </c>
    </row>
    <row r="4" spans="1:5" x14ac:dyDescent="0.2">
      <c r="A4" s="20" t="s">
        <v>197</v>
      </c>
      <c r="B4" s="21"/>
      <c r="C4" s="21"/>
      <c r="D4" s="21"/>
      <c r="E4" s="21"/>
    </row>
    <row r="5" spans="1:5" x14ac:dyDescent="0.2">
      <c r="A5" s="106" t="s">
        <v>579</v>
      </c>
      <c r="B5" s="49"/>
      <c r="C5" s="49"/>
      <c r="D5" s="49"/>
      <c r="E5" s="49"/>
    </row>
    <row r="6" spans="1:5" x14ac:dyDescent="0.2">
      <c r="A6" s="50" t="s">
        <v>147</v>
      </c>
      <c r="B6" s="50" t="s">
        <v>144</v>
      </c>
      <c r="C6" s="50" t="s">
        <v>145</v>
      </c>
      <c r="D6" s="50" t="s">
        <v>306</v>
      </c>
      <c r="E6" s="50"/>
    </row>
    <row r="7" spans="1:5" x14ac:dyDescent="0.2">
      <c r="A7" s="52">
        <v>4100</v>
      </c>
      <c r="B7" s="53" t="s">
        <v>307</v>
      </c>
      <c r="C7" s="57">
        <f>SUM(C8+C18+C24+C27+C33+C36+C45)</f>
        <v>1341678.5</v>
      </c>
      <c r="D7" s="102"/>
      <c r="E7" s="51"/>
    </row>
    <row r="8" spans="1:5" x14ac:dyDescent="0.2">
      <c r="A8" s="52">
        <v>4110</v>
      </c>
      <c r="B8" s="53" t="s">
        <v>308</v>
      </c>
      <c r="C8" s="57">
        <f>SUM(C9:C17)</f>
        <v>0</v>
      </c>
      <c r="D8" s="102"/>
      <c r="E8" s="51"/>
    </row>
    <row r="9" spans="1:5" x14ac:dyDescent="0.2">
      <c r="A9" s="52">
        <v>4111</v>
      </c>
      <c r="B9" s="53" t="s">
        <v>309</v>
      </c>
      <c r="C9" s="57">
        <v>0</v>
      </c>
      <c r="D9" s="102"/>
      <c r="E9" s="51"/>
    </row>
    <row r="10" spans="1:5" x14ac:dyDescent="0.2">
      <c r="A10" s="52">
        <v>4112</v>
      </c>
      <c r="B10" s="53" t="s">
        <v>310</v>
      </c>
      <c r="C10" s="57">
        <v>0</v>
      </c>
      <c r="D10" s="102"/>
      <c r="E10" s="51"/>
    </row>
    <row r="11" spans="1:5" x14ac:dyDescent="0.2">
      <c r="A11" s="52">
        <v>4113</v>
      </c>
      <c r="B11" s="53" t="s">
        <v>311</v>
      </c>
      <c r="C11" s="57">
        <v>0</v>
      </c>
      <c r="D11" s="102"/>
      <c r="E11" s="51"/>
    </row>
    <row r="12" spans="1:5" x14ac:dyDescent="0.2">
      <c r="A12" s="52">
        <v>4114</v>
      </c>
      <c r="B12" s="53" t="s">
        <v>312</v>
      </c>
      <c r="C12" s="57">
        <v>0</v>
      </c>
      <c r="D12" s="102"/>
      <c r="E12" s="51"/>
    </row>
    <row r="13" spans="1:5" x14ac:dyDescent="0.2">
      <c r="A13" s="52">
        <v>4115</v>
      </c>
      <c r="B13" s="53" t="s">
        <v>313</v>
      </c>
      <c r="C13" s="57">
        <v>0</v>
      </c>
      <c r="D13" s="102"/>
      <c r="E13" s="51"/>
    </row>
    <row r="14" spans="1:5" x14ac:dyDescent="0.2">
      <c r="A14" s="52">
        <v>4116</v>
      </c>
      <c r="B14" s="53" t="s">
        <v>314</v>
      </c>
      <c r="C14" s="57">
        <v>0</v>
      </c>
      <c r="D14" s="102"/>
      <c r="E14" s="51"/>
    </row>
    <row r="15" spans="1:5" x14ac:dyDescent="0.2">
      <c r="A15" s="52">
        <v>4117</v>
      </c>
      <c r="B15" s="53" t="s">
        <v>315</v>
      </c>
      <c r="C15" s="57">
        <v>0</v>
      </c>
      <c r="D15" s="102"/>
      <c r="E15" s="51"/>
    </row>
    <row r="16" spans="1:5" ht="20.399999999999999" x14ac:dyDescent="0.2">
      <c r="A16" s="52">
        <v>4118</v>
      </c>
      <c r="B16" s="54" t="s">
        <v>497</v>
      </c>
      <c r="C16" s="57">
        <v>0</v>
      </c>
      <c r="D16" s="102"/>
      <c r="E16" s="51"/>
    </row>
    <row r="17" spans="1:5" x14ac:dyDescent="0.2">
      <c r="A17" s="52">
        <v>4119</v>
      </c>
      <c r="B17" s="53" t="s">
        <v>316</v>
      </c>
      <c r="C17" s="57">
        <v>0</v>
      </c>
      <c r="D17" s="102"/>
      <c r="E17" s="51"/>
    </row>
    <row r="18" spans="1:5" x14ac:dyDescent="0.2">
      <c r="A18" s="52">
        <v>4120</v>
      </c>
      <c r="B18" s="53" t="s">
        <v>317</v>
      </c>
      <c r="C18" s="57">
        <f>SUM(C19:C23)</f>
        <v>0</v>
      </c>
      <c r="D18" s="102"/>
      <c r="E18" s="51"/>
    </row>
    <row r="19" spans="1:5" x14ac:dyDescent="0.2">
      <c r="A19" s="52">
        <v>4121</v>
      </c>
      <c r="B19" s="53" t="s">
        <v>318</v>
      </c>
      <c r="C19" s="57">
        <v>0</v>
      </c>
      <c r="D19" s="102"/>
      <c r="E19" s="51"/>
    </row>
    <row r="20" spans="1:5" x14ac:dyDescent="0.2">
      <c r="A20" s="52">
        <v>4122</v>
      </c>
      <c r="B20" s="53" t="s">
        <v>498</v>
      </c>
      <c r="C20" s="57">
        <v>0</v>
      </c>
      <c r="D20" s="102"/>
      <c r="E20" s="51"/>
    </row>
    <row r="21" spans="1:5" x14ac:dyDescent="0.2">
      <c r="A21" s="52">
        <v>4123</v>
      </c>
      <c r="B21" s="53" t="s">
        <v>319</v>
      </c>
      <c r="C21" s="57">
        <v>0</v>
      </c>
      <c r="D21" s="102"/>
      <c r="E21" s="51"/>
    </row>
    <row r="22" spans="1:5" x14ac:dyDescent="0.2">
      <c r="A22" s="52">
        <v>4124</v>
      </c>
      <c r="B22" s="53" t="s">
        <v>320</v>
      </c>
      <c r="C22" s="57">
        <v>0</v>
      </c>
      <c r="D22" s="102"/>
      <c r="E22" s="51"/>
    </row>
    <row r="23" spans="1:5" x14ac:dyDescent="0.2">
      <c r="A23" s="52">
        <v>4129</v>
      </c>
      <c r="B23" s="53" t="s">
        <v>321</v>
      </c>
      <c r="C23" s="57">
        <v>0</v>
      </c>
      <c r="D23" s="102"/>
      <c r="E23" s="51"/>
    </row>
    <row r="24" spans="1:5" x14ac:dyDescent="0.2">
      <c r="A24" s="52">
        <v>4130</v>
      </c>
      <c r="B24" s="53" t="s">
        <v>322</v>
      </c>
      <c r="C24" s="57">
        <f>SUM(C25:C26)</f>
        <v>0</v>
      </c>
      <c r="D24" s="102"/>
      <c r="E24" s="51"/>
    </row>
    <row r="25" spans="1:5" x14ac:dyDescent="0.2">
      <c r="A25" s="52">
        <v>4131</v>
      </c>
      <c r="B25" s="53" t="s">
        <v>323</v>
      </c>
      <c r="C25" s="57">
        <v>0</v>
      </c>
      <c r="D25" s="102"/>
      <c r="E25" s="51"/>
    </row>
    <row r="26" spans="1:5" ht="20.399999999999999" x14ac:dyDescent="0.2">
      <c r="A26" s="52">
        <v>4132</v>
      </c>
      <c r="B26" s="54" t="s">
        <v>499</v>
      </c>
      <c r="C26" s="57">
        <v>0</v>
      </c>
      <c r="D26" s="102"/>
      <c r="E26" s="51"/>
    </row>
    <row r="27" spans="1:5" x14ac:dyDescent="0.2">
      <c r="A27" s="52">
        <v>4140</v>
      </c>
      <c r="B27" s="53" t="s">
        <v>324</v>
      </c>
      <c r="C27" s="57">
        <f>SUM(C28:C32)</f>
        <v>0</v>
      </c>
      <c r="D27" s="102"/>
      <c r="E27" s="51"/>
    </row>
    <row r="28" spans="1:5" x14ac:dyDescent="0.2">
      <c r="A28" s="52">
        <v>4141</v>
      </c>
      <c r="B28" s="53" t="s">
        <v>325</v>
      </c>
      <c r="C28" s="57">
        <v>0</v>
      </c>
      <c r="D28" s="102"/>
      <c r="E28" s="51"/>
    </row>
    <row r="29" spans="1:5" x14ac:dyDescent="0.2">
      <c r="A29" s="52">
        <v>4143</v>
      </c>
      <c r="B29" s="53" t="s">
        <v>326</v>
      </c>
      <c r="C29" s="57">
        <v>0</v>
      </c>
      <c r="D29" s="102"/>
      <c r="E29" s="51"/>
    </row>
    <row r="30" spans="1:5" x14ac:dyDescent="0.2">
      <c r="A30" s="52">
        <v>4144</v>
      </c>
      <c r="B30" s="53" t="s">
        <v>327</v>
      </c>
      <c r="C30" s="57">
        <v>0</v>
      </c>
      <c r="D30" s="102"/>
      <c r="E30" s="51"/>
    </row>
    <row r="31" spans="1:5" ht="20.399999999999999" x14ac:dyDescent="0.2">
      <c r="A31" s="52">
        <v>4145</v>
      </c>
      <c r="B31" s="54" t="s">
        <v>500</v>
      </c>
      <c r="C31" s="57">
        <v>0</v>
      </c>
      <c r="D31" s="102"/>
      <c r="E31" s="51"/>
    </row>
    <row r="32" spans="1:5" x14ac:dyDescent="0.2">
      <c r="A32" s="52">
        <v>4149</v>
      </c>
      <c r="B32" s="53" t="s">
        <v>328</v>
      </c>
      <c r="C32" s="57">
        <v>0</v>
      </c>
      <c r="D32" s="102"/>
      <c r="E32" s="51"/>
    </row>
    <row r="33" spans="1:5" x14ac:dyDescent="0.2">
      <c r="A33" s="52">
        <v>4150</v>
      </c>
      <c r="B33" s="53" t="s">
        <v>501</v>
      </c>
      <c r="C33" s="57">
        <f>SUM(C34:C35)</f>
        <v>0</v>
      </c>
      <c r="D33" s="102"/>
      <c r="E33" s="51"/>
    </row>
    <row r="34" spans="1:5" x14ac:dyDescent="0.2">
      <c r="A34" s="52">
        <v>4151</v>
      </c>
      <c r="B34" s="53" t="s">
        <v>501</v>
      </c>
      <c r="C34" s="57">
        <v>0</v>
      </c>
      <c r="D34" s="102"/>
      <c r="E34" s="51"/>
    </row>
    <row r="35" spans="1:5" ht="20.399999999999999" x14ac:dyDescent="0.2">
      <c r="A35" s="52">
        <v>4154</v>
      </c>
      <c r="B35" s="54" t="s">
        <v>502</v>
      </c>
      <c r="C35" s="57">
        <v>0</v>
      </c>
      <c r="D35" s="102"/>
      <c r="E35" s="51"/>
    </row>
    <row r="36" spans="1:5" x14ac:dyDescent="0.2">
      <c r="A36" s="52">
        <v>4160</v>
      </c>
      <c r="B36" s="53" t="s">
        <v>503</v>
      </c>
      <c r="C36" s="57">
        <f>SUM(C37:C44)</f>
        <v>0</v>
      </c>
      <c r="D36" s="102"/>
      <c r="E36" s="51"/>
    </row>
    <row r="37" spans="1:5" x14ac:dyDescent="0.2">
      <c r="A37" s="52">
        <v>4161</v>
      </c>
      <c r="B37" s="53" t="s">
        <v>329</v>
      </c>
      <c r="C37" s="57">
        <v>0</v>
      </c>
      <c r="D37" s="102"/>
      <c r="E37" s="51"/>
    </row>
    <row r="38" spans="1:5" x14ac:dyDescent="0.2">
      <c r="A38" s="52">
        <v>4162</v>
      </c>
      <c r="B38" s="53" t="s">
        <v>330</v>
      </c>
      <c r="C38" s="57">
        <v>0</v>
      </c>
      <c r="D38" s="102"/>
      <c r="E38" s="51"/>
    </row>
    <row r="39" spans="1:5" x14ac:dyDescent="0.2">
      <c r="A39" s="52">
        <v>4163</v>
      </c>
      <c r="B39" s="53" t="s">
        <v>331</v>
      </c>
      <c r="C39" s="57">
        <v>0</v>
      </c>
      <c r="D39" s="102"/>
      <c r="E39" s="51"/>
    </row>
    <row r="40" spans="1:5" x14ac:dyDescent="0.2">
      <c r="A40" s="52">
        <v>4164</v>
      </c>
      <c r="B40" s="53" t="s">
        <v>332</v>
      </c>
      <c r="C40" s="57">
        <v>0</v>
      </c>
      <c r="D40" s="102"/>
      <c r="E40" s="51"/>
    </row>
    <row r="41" spans="1:5" x14ac:dyDescent="0.2">
      <c r="A41" s="52">
        <v>4165</v>
      </c>
      <c r="B41" s="53" t="s">
        <v>333</v>
      </c>
      <c r="C41" s="57">
        <v>0</v>
      </c>
      <c r="D41" s="102"/>
      <c r="E41" s="51"/>
    </row>
    <row r="42" spans="1:5" ht="20.399999999999999" x14ac:dyDescent="0.2">
      <c r="A42" s="52">
        <v>4166</v>
      </c>
      <c r="B42" s="54" t="s">
        <v>504</v>
      </c>
      <c r="C42" s="57">
        <v>0</v>
      </c>
      <c r="D42" s="102"/>
      <c r="E42" s="51"/>
    </row>
    <row r="43" spans="1:5" x14ac:dyDescent="0.2">
      <c r="A43" s="52">
        <v>4168</v>
      </c>
      <c r="B43" s="53" t="s">
        <v>334</v>
      </c>
      <c r="C43" s="57">
        <v>0</v>
      </c>
      <c r="D43" s="102"/>
      <c r="E43" s="51"/>
    </row>
    <row r="44" spans="1:5" x14ac:dyDescent="0.2">
      <c r="A44" s="52">
        <v>4169</v>
      </c>
      <c r="B44" s="53" t="s">
        <v>335</v>
      </c>
      <c r="C44" s="57">
        <v>0</v>
      </c>
      <c r="D44" s="102"/>
      <c r="E44" s="51"/>
    </row>
    <row r="45" spans="1:5" x14ac:dyDescent="0.2">
      <c r="A45" s="52">
        <v>4170</v>
      </c>
      <c r="B45" s="53" t="s">
        <v>505</v>
      </c>
      <c r="C45" s="57">
        <f>SUM(C46:C53)</f>
        <v>1341678.5</v>
      </c>
      <c r="D45" s="102"/>
      <c r="E45" s="51"/>
    </row>
    <row r="46" spans="1:5" x14ac:dyDescent="0.2">
      <c r="A46" s="52">
        <v>4171</v>
      </c>
      <c r="B46" s="55" t="s">
        <v>506</v>
      </c>
      <c r="C46" s="57">
        <v>0</v>
      </c>
      <c r="D46" s="102"/>
      <c r="E46" s="51"/>
    </row>
    <row r="47" spans="1:5" x14ac:dyDescent="0.2">
      <c r="A47" s="52">
        <v>4172</v>
      </c>
      <c r="B47" s="53" t="s">
        <v>507</v>
      </c>
      <c r="C47" s="57">
        <v>0</v>
      </c>
      <c r="D47" s="102"/>
      <c r="E47" s="51"/>
    </row>
    <row r="48" spans="1:5" ht="20.399999999999999" x14ac:dyDescent="0.2">
      <c r="A48" s="52">
        <v>4173</v>
      </c>
      <c r="B48" s="54" t="s">
        <v>508</v>
      </c>
      <c r="C48" s="57">
        <v>1341678.5</v>
      </c>
      <c r="D48" s="102"/>
      <c r="E48" s="51"/>
    </row>
    <row r="49" spans="1:5" ht="20.399999999999999" x14ac:dyDescent="0.2">
      <c r="A49" s="52">
        <v>4174</v>
      </c>
      <c r="B49" s="54" t="s">
        <v>509</v>
      </c>
      <c r="C49" s="57">
        <v>0</v>
      </c>
      <c r="D49" s="102"/>
      <c r="E49" s="51"/>
    </row>
    <row r="50" spans="1:5" ht="20.399999999999999" x14ac:dyDescent="0.2">
      <c r="A50" s="52">
        <v>4175</v>
      </c>
      <c r="B50" s="54" t="s">
        <v>510</v>
      </c>
      <c r="C50" s="57">
        <v>0</v>
      </c>
      <c r="D50" s="102"/>
      <c r="E50" s="51"/>
    </row>
    <row r="51" spans="1:5" ht="20.399999999999999" x14ac:dyDescent="0.2">
      <c r="A51" s="52">
        <v>4176</v>
      </c>
      <c r="B51" s="54" t="s">
        <v>511</v>
      </c>
      <c r="C51" s="57">
        <v>0</v>
      </c>
      <c r="D51" s="102"/>
      <c r="E51" s="51"/>
    </row>
    <row r="52" spans="1:5" ht="20.399999999999999" x14ac:dyDescent="0.2">
      <c r="A52" s="52">
        <v>4177</v>
      </c>
      <c r="B52" s="54" t="s">
        <v>512</v>
      </c>
      <c r="C52" s="57">
        <v>0</v>
      </c>
      <c r="D52" s="102"/>
      <c r="E52" s="51"/>
    </row>
    <row r="53" spans="1:5" x14ac:dyDescent="0.2">
      <c r="A53" s="52">
        <v>4178</v>
      </c>
      <c r="B53" s="54" t="s">
        <v>513</v>
      </c>
      <c r="C53" s="57">
        <v>0</v>
      </c>
      <c r="D53" s="102"/>
      <c r="E53" s="51"/>
    </row>
    <row r="54" spans="1:5" x14ac:dyDescent="0.2">
      <c r="A54" s="52"/>
      <c r="B54" s="54"/>
      <c r="C54" s="57"/>
      <c r="D54" s="102"/>
      <c r="E54" s="51"/>
    </row>
    <row r="55" spans="1:5" x14ac:dyDescent="0.2">
      <c r="A55" s="49" t="s">
        <v>578</v>
      </c>
      <c r="B55" s="49"/>
      <c r="C55" s="49"/>
      <c r="D55" s="49"/>
      <c r="E55" s="49"/>
    </row>
    <row r="56" spans="1:5" x14ac:dyDescent="0.2">
      <c r="A56" s="50" t="s">
        <v>147</v>
      </c>
      <c r="B56" s="50" t="s">
        <v>144</v>
      </c>
      <c r="C56" s="50" t="s">
        <v>145</v>
      </c>
      <c r="D56" s="50" t="s">
        <v>306</v>
      </c>
      <c r="E56" s="50"/>
    </row>
    <row r="57" spans="1:5" ht="30.6" x14ac:dyDescent="0.2">
      <c r="A57" s="52">
        <v>4200</v>
      </c>
      <c r="B57" s="54" t="s">
        <v>514</v>
      </c>
      <c r="C57" s="57">
        <f>+C58+C64</f>
        <v>4663797.42</v>
      </c>
      <c r="D57" s="102"/>
      <c r="E57" s="51"/>
    </row>
    <row r="58" spans="1:5" x14ac:dyDescent="0.2">
      <c r="A58" s="52">
        <v>4210</v>
      </c>
      <c r="B58" s="54" t="s">
        <v>515</v>
      </c>
      <c r="C58" s="57">
        <f>SUM(C59:C63)</f>
        <v>0</v>
      </c>
      <c r="D58" s="102"/>
      <c r="E58" s="51"/>
    </row>
    <row r="59" spans="1:5" x14ac:dyDescent="0.2">
      <c r="A59" s="52">
        <v>4211</v>
      </c>
      <c r="B59" s="53" t="s">
        <v>336</v>
      </c>
      <c r="C59" s="57">
        <v>0</v>
      </c>
      <c r="D59" s="102"/>
      <c r="E59" s="51"/>
    </row>
    <row r="60" spans="1:5" x14ac:dyDescent="0.2">
      <c r="A60" s="52">
        <v>4212</v>
      </c>
      <c r="B60" s="53" t="s">
        <v>337</v>
      </c>
      <c r="C60" s="57">
        <v>0</v>
      </c>
      <c r="D60" s="102"/>
      <c r="E60" s="51"/>
    </row>
    <row r="61" spans="1:5" x14ac:dyDescent="0.2">
      <c r="A61" s="52">
        <v>4213</v>
      </c>
      <c r="B61" s="53" t="s">
        <v>338</v>
      </c>
      <c r="C61" s="57">
        <v>0</v>
      </c>
      <c r="D61" s="102"/>
      <c r="E61" s="51"/>
    </row>
    <row r="62" spans="1:5" x14ac:dyDescent="0.2">
      <c r="A62" s="52">
        <v>4214</v>
      </c>
      <c r="B62" s="53" t="s">
        <v>516</v>
      </c>
      <c r="C62" s="57">
        <v>0</v>
      </c>
      <c r="D62" s="102"/>
      <c r="E62" s="51"/>
    </row>
    <row r="63" spans="1:5" x14ac:dyDescent="0.2">
      <c r="A63" s="52">
        <v>4215</v>
      </c>
      <c r="B63" s="53" t="s">
        <v>517</v>
      </c>
      <c r="C63" s="57">
        <v>0</v>
      </c>
      <c r="D63" s="102"/>
      <c r="E63" s="51"/>
    </row>
    <row r="64" spans="1:5" x14ac:dyDescent="0.2">
      <c r="A64" s="52">
        <v>4220</v>
      </c>
      <c r="B64" s="53" t="s">
        <v>339</v>
      </c>
      <c r="C64" s="57">
        <f>SUM(C65:C68)</f>
        <v>4663797.42</v>
      </c>
      <c r="D64" s="102"/>
      <c r="E64" s="51"/>
    </row>
    <row r="65" spans="1:5" x14ac:dyDescent="0.2">
      <c r="A65" s="52">
        <v>4221</v>
      </c>
      <c r="B65" s="53" t="s">
        <v>340</v>
      </c>
      <c r="C65" s="57">
        <v>4663797.42</v>
      </c>
      <c r="D65" s="102"/>
      <c r="E65" s="51"/>
    </row>
    <row r="66" spans="1:5" x14ac:dyDescent="0.2">
      <c r="A66" s="52">
        <v>4223</v>
      </c>
      <c r="B66" s="53" t="s">
        <v>341</v>
      </c>
      <c r="C66" s="57">
        <v>0</v>
      </c>
      <c r="D66" s="102"/>
      <c r="E66" s="51"/>
    </row>
    <row r="67" spans="1:5" x14ac:dyDescent="0.2">
      <c r="A67" s="52">
        <v>4225</v>
      </c>
      <c r="B67" s="53" t="s">
        <v>343</v>
      </c>
      <c r="C67" s="57">
        <v>0</v>
      </c>
      <c r="D67" s="102"/>
      <c r="E67" s="51"/>
    </row>
    <row r="68" spans="1:5" x14ac:dyDescent="0.2">
      <c r="A68" s="52">
        <v>4227</v>
      </c>
      <c r="B68" s="53" t="s">
        <v>518</v>
      </c>
      <c r="C68" s="57">
        <v>0</v>
      </c>
      <c r="D68" s="102"/>
      <c r="E68" s="51"/>
    </row>
    <row r="69" spans="1:5" x14ac:dyDescent="0.2">
      <c r="A69" s="51"/>
      <c r="B69" s="51"/>
      <c r="C69" s="51"/>
      <c r="D69" s="51"/>
      <c r="E69" s="51"/>
    </row>
    <row r="70" spans="1:5" x14ac:dyDescent="0.2">
      <c r="A70" s="106" t="s">
        <v>586</v>
      </c>
      <c r="B70" s="49"/>
      <c r="C70" s="49"/>
      <c r="D70" s="49"/>
      <c r="E70" s="49"/>
    </row>
    <row r="71" spans="1:5" x14ac:dyDescent="0.2">
      <c r="A71" s="50" t="s">
        <v>147</v>
      </c>
      <c r="B71" s="50" t="s">
        <v>144</v>
      </c>
      <c r="C71" s="50" t="s">
        <v>145</v>
      </c>
      <c r="D71" s="50" t="s">
        <v>148</v>
      </c>
      <c r="E71" s="50" t="s">
        <v>208</v>
      </c>
    </row>
    <row r="72" spans="1:5" x14ac:dyDescent="0.2">
      <c r="A72" s="56">
        <v>4300</v>
      </c>
      <c r="B72" s="53" t="s">
        <v>344</v>
      </c>
      <c r="C72" s="57">
        <f>C73+C76+C82+C84+C86</f>
        <v>243450.45</v>
      </c>
      <c r="D72" s="58"/>
      <c r="E72" s="58"/>
    </row>
    <row r="73" spans="1:5" x14ac:dyDescent="0.2">
      <c r="A73" s="56">
        <v>4310</v>
      </c>
      <c r="B73" s="53" t="s">
        <v>345</v>
      </c>
      <c r="C73" s="57">
        <f>SUM(C74:C75)</f>
        <v>0</v>
      </c>
      <c r="D73" s="58"/>
      <c r="E73" s="58"/>
    </row>
    <row r="74" spans="1:5" x14ac:dyDescent="0.2">
      <c r="A74" s="56">
        <v>4311</v>
      </c>
      <c r="B74" s="53" t="s">
        <v>519</v>
      </c>
      <c r="C74" s="57">
        <v>0</v>
      </c>
      <c r="D74" s="58"/>
      <c r="E74" s="58"/>
    </row>
    <row r="75" spans="1:5" x14ac:dyDescent="0.2">
      <c r="A75" s="56">
        <v>4319</v>
      </c>
      <c r="B75" s="53" t="s">
        <v>346</v>
      </c>
      <c r="C75" s="57">
        <v>0</v>
      </c>
      <c r="D75" s="58"/>
      <c r="E75" s="58"/>
    </row>
    <row r="76" spans="1:5" x14ac:dyDescent="0.2">
      <c r="A76" s="56">
        <v>4320</v>
      </c>
      <c r="B76" s="53" t="s">
        <v>347</v>
      </c>
      <c r="C76" s="57">
        <f>SUM(C77:C81)</f>
        <v>0</v>
      </c>
      <c r="D76" s="58"/>
      <c r="E76" s="58"/>
    </row>
    <row r="77" spans="1:5" x14ac:dyDescent="0.2">
      <c r="A77" s="56">
        <v>4321</v>
      </c>
      <c r="B77" s="53" t="s">
        <v>348</v>
      </c>
      <c r="C77" s="57">
        <v>0</v>
      </c>
      <c r="D77" s="58"/>
      <c r="E77" s="58"/>
    </row>
    <row r="78" spans="1:5" x14ac:dyDescent="0.2">
      <c r="A78" s="56">
        <v>4322</v>
      </c>
      <c r="B78" s="53" t="s">
        <v>349</v>
      </c>
      <c r="C78" s="57">
        <v>0</v>
      </c>
      <c r="D78" s="58"/>
      <c r="E78" s="58"/>
    </row>
    <row r="79" spans="1:5" x14ac:dyDescent="0.2">
      <c r="A79" s="56">
        <v>4323</v>
      </c>
      <c r="B79" s="53" t="s">
        <v>350</v>
      </c>
      <c r="C79" s="57">
        <v>0</v>
      </c>
      <c r="D79" s="58"/>
      <c r="E79" s="58"/>
    </row>
    <row r="80" spans="1:5" x14ac:dyDescent="0.2">
      <c r="A80" s="56">
        <v>4324</v>
      </c>
      <c r="B80" s="53" t="s">
        <v>351</v>
      </c>
      <c r="C80" s="57">
        <v>0</v>
      </c>
      <c r="D80" s="58"/>
      <c r="E80" s="58"/>
    </row>
    <row r="81" spans="1:5" x14ac:dyDescent="0.2">
      <c r="A81" s="56">
        <v>4325</v>
      </c>
      <c r="B81" s="53" t="s">
        <v>352</v>
      </c>
      <c r="C81" s="57">
        <v>0</v>
      </c>
      <c r="D81" s="58"/>
      <c r="E81" s="58"/>
    </row>
    <row r="82" spans="1:5" x14ac:dyDescent="0.2">
      <c r="A82" s="56">
        <v>4330</v>
      </c>
      <c r="B82" s="53" t="s">
        <v>353</v>
      </c>
      <c r="C82" s="57">
        <f>SUM(C83)</f>
        <v>0</v>
      </c>
      <c r="D82" s="58"/>
      <c r="E82" s="58"/>
    </row>
    <row r="83" spans="1:5" x14ac:dyDescent="0.2">
      <c r="A83" s="56">
        <v>4331</v>
      </c>
      <c r="B83" s="53" t="s">
        <v>353</v>
      </c>
      <c r="C83" s="57">
        <v>0</v>
      </c>
      <c r="D83" s="58"/>
      <c r="E83" s="58"/>
    </row>
    <row r="84" spans="1:5" x14ac:dyDescent="0.2">
      <c r="A84" s="56">
        <v>4340</v>
      </c>
      <c r="B84" s="53" t="s">
        <v>354</v>
      </c>
      <c r="C84" s="57">
        <f>SUM(C85)</f>
        <v>0</v>
      </c>
      <c r="D84" s="58"/>
      <c r="E84" s="58"/>
    </row>
    <row r="85" spans="1:5" x14ac:dyDescent="0.2">
      <c r="A85" s="56">
        <v>4341</v>
      </c>
      <c r="B85" s="53" t="s">
        <v>354</v>
      </c>
      <c r="C85" s="57">
        <v>0</v>
      </c>
      <c r="D85" s="58"/>
      <c r="E85" s="58"/>
    </row>
    <row r="86" spans="1:5" x14ac:dyDescent="0.2">
      <c r="A86" s="56">
        <v>4390</v>
      </c>
      <c r="B86" s="53" t="s">
        <v>355</v>
      </c>
      <c r="C86" s="57">
        <f>SUM(C87:C93)</f>
        <v>243450.45</v>
      </c>
      <c r="D86" s="58"/>
      <c r="E86" s="58"/>
    </row>
    <row r="87" spans="1:5" x14ac:dyDescent="0.2">
      <c r="A87" s="56">
        <v>4392</v>
      </c>
      <c r="B87" s="53" t="s">
        <v>356</v>
      </c>
      <c r="C87" s="57">
        <v>0</v>
      </c>
      <c r="D87" s="58"/>
      <c r="E87" s="58"/>
    </row>
    <row r="88" spans="1:5" x14ac:dyDescent="0.2">
      <c r="A88" s="56">
        <v>4393</v>
      </c>
      <c r="B88" s="53" t="s">
        <v>520</v>
      </c>
      <c r="C88" s="57">
        <v>0</v>
      </c>
      <c r="D88" s="58"/>
      <c r="E88" s="58"/>
    </row>
    <row r="89" spans="1:5" x14ac:dyDescent="0.2">
      <c r="A89" s="56">
        <v>4394</v>
      </c>
      <c r="B89" s="53" t="s">
        <v>357</v>
      </c>
      <c r="C89" s="57">
        <v>0</v>
      </c>
      <c r="D89" s="58"/>
      <c r="E89" s="58"/>
    </row>
    <row r="90" spans="1:5" x14ac:dyDescent="0.2">
      <c r="A90" s="56">
        <v>4395</v>
      </c>
      <c r="B90" s="53" t="s">
        <v>358</v>
      </c>
      <c r="C90" s="57">
        <v>0</v>
      </c>
      <c r="D90" s="58"/>
      <c r="E90" s="58"/>
    </row>
    <row r="91" spans="1:5" x14ac:dyDescent="0.2">
      <c r="A91" s="56">
        <v>4396</v>
      </c>
      <c r="B91" s="53" t="s">
        <v>359</v>
      </c>
      <c r="C91" s="57">
        <v>0</v>
      </c>
      <c r="D91" s="58"/>
      <c r="E91" s="58"/>
    </row>
    <row r="92" spans="1:5" x14ac:dyDescent="0.2">
      <c r="A92" s="56">
        <v>4397</v>
      </c>
      <c r="B92" s="53" t="s">
        <v>521</v>
      </c>
      <c r="C92" s="57">
        <v>0</v>
      </c>
      <c r="D92" s="58"/>
      <c r="E92" s="58"/>
    </row>
    <row r="93" spans="1:5" x14ac:dyDescent="0.2">
      <c r="A93" s="56">
        <v>4399</v>
      </c>
      <c r="B93" s="53" t="s">
        <v>355</v>
      </c>
      <c r="C93" s="57">
        <v>243450.45</v>
      </c>
      <c r="D93" s="58"/>
      <c r="E93" s="58"/>
    </row>
    <row r="94" spans="1:5" x14ac:dyDescent="0.2">
      <c r="A94" s="51"/>
      <c r="B94" s="51"/>
      <c r="C94" s="51"/>
      <c r="D94" s="51"/>
      <c r="E94" s="51"/>
    </row>
    <row r="95" spans="1:5" x14ac:dyDescent="0.2">
      <c r="A95" s="51"/>
      <c r="B95" s="51"/>
      <c r="C95" s="51"/>
      <c r="D95" s="51"/>
      <c r="E95" s="51"/>
    </row>
    <row r="96" spans="1:5" x14ac:dyDescent="0.2">
      <c r="A96" s="106" t="s">
        <v>580</v>
      </c>
      <c r="B96" s="49"/>
      <c r="C96" s="49"/>
      <c r="D96" s="49"/>
      <c r="E96" s="49"/>
    </row>
    <row r="97" spans="1:5" x14ac:dyDescent="0.2">
      <c r="A97" s="50" t="s">
        <v>147</v>
      </c>
      <c r="B97" s="50" t="s">
        <v>144</v>
      </c>
      <c r="C97" s="50" t="s">
        <v>145</v>
      </c>
      <c r="D97" s="50" t="s">
        <v>360</v>
      </c>
      <c r="E97" s="50" t="s">
        <v>208</v>
      </c>
    </row>
    <row r="98" spans="1:5" x14ac:dyDescent="0.2">
      <c r="A98" s="56">
        <v>5000</v>
      </c>
      <c r="B98" s="53" t="s">
        <v>361</v>
      </c>
      <c r="C98" s="57">
        <f>C99+C127+C160+C170+C185+C218</f>
        <v>5872501.7299999995</v>
      </c>
      <c r="D98" s="59">
        <v>1</v>
      </c>
      <c r="E98" s="58"/>
    </row>
    <row r="99" spans="1:5" x14ac:dyDescent="0.2">
      <c r="A99" s="56">
        <v>5100</v>
      </c>
      <c r="B99" s="53" t="s">
        <v>362</v>
      </c>
      <c r="C99" s="57">
        <f>C100+C107+C117</f>
        <v>5781978.8499999996</v>
      </c>
      <c r="D99" s="59">
        <f>C99/$C$98</f>
        <v>0.98458529530309735</v>
      </c>
      <c r="E99" s="58"/>
    </row>
    <row r="100" spans="1:5" x14ac:dyDescent="0.2">
      <c r="A100" s="56">
        <v>5110</v>
      </c>
      <c r="B100" s="53" t="s">
        <v>363</v>
      </c>
      <c r="C100" s="57">
        <f>SUM(C101:C106)</f>
        <v>4305769.28</v>
      </c>
      <c r="D100" s="59">
        <f t="shared" ref="D100:D163" si="0">C100/$C$98</f>
        <v>0.73320868651323512</v>
      </c>
      <c r="E100" s="58"/>
    </row>
    <row r="101" spans="1:5" x14ac:dyDescent="0.2">
      <c r="A101" s="56">
        <v>5111</v>
      </c>
      <c r="B101" s="53" t="s">
        <v>364</v>
      </c>
      <c r="C101" s="57">
        <v>3452248.94</v>
      </c>
      <c r="D101" s="59">
        <f t="shared" si="0"/>
        <v>0.58786682383829625</v>
      </c>
      <c r="E101" s="58"/>
    </row>
    <row r="102" spans="1:5" x14ac:dyDescent="0.2">
      <c r="A102" s="56">
        <v>5112</v>
      </c>
      <c r="B102" s="53" t="s">
        <v>365</v>
      </c>
      <c r="C102" s="57">
        <v>0</v>
      </c>
      <c r="D102" s="59">
        <f t="shared" si="0"/>
        <v>0</v>
      </c>
      <c r="E102" s="58"/>
    </row>
    <row r="103" spans="1:5" x14ac:dyDescent="0.2">
      <c r="A103" s="56">
        <v>5113</v>
      </c>
      <c r="B103" s="53" t="s">
        <v>366</v>
      </c>
      <c r="C103" s="57">
        <v>514028.5</v>
      </c>
      <c r="D103" s="59">
        <f t="shared" si="0"/>
        <v>8.7531434409641298E-2</v>
      </c>
      <c r="E103" s="58"/>
    </row>
    <row r="104" spans="1:5" x14ac:dyDescent="0.2">
      <c r="A104" s="56">
        <v>5114</v>
      </c>
      <c r="B104" s="53" t="s">
        <v>367</v>
      </c>
      <c r="C104" s="57">
        <v>0</v>
      </c>
      <c r="D104" s="59">
        <f t="shared" si="0"/>
        <v>0</v>
      </c>
      <c r="E104" s="58"/>
    </row>
    <row r="105" spans="1:5" x14ac:dyDescent="0.2">
      <c r="A105" s="56">
        <v>5115</v>
      </c>
      <c r="B105" s="53" t="s">
        <v>368</v>
      </c>
      <c r="C105" s="57">
        <v>339491.84000000003</v>
      </c>
      <c r="D105" s="59">
        <f t="shared" si="0"/>
        <v>5.7810428265297427E-2</v>
      </c>
      <c r="E105" s="58"/>
    </row>
    <row r="106" spans="1:5" x14ac:dyDescent="0.2">
      <c r="A106" s="56">
        <v>5116</v>
      </c>
      <c r="B106" s="53" t="s">
        <v>369</v>
      </c>
      <c r="C106" s="57">
        <v>0</v>
      </c>
      <c r="D106" s="59">
        <f t="shared" si="0"/>
        <v>0</v>
      </c>
      <c r="E106" s="58"/>
    </row>
    <row r="107" spans="1:5" x14ac:dyDescent="0.2">
      <c r="A107" s="56">
        <v>5120</v>
      </c>
      <c r="B107" s="53" t="s">
        <v>370</v>
      </c>
      <c r="C107" s="57">
        <f>SUM(C108:C116)</f>
        <v>438255.01</v>
      </c>
      <c r="D107" s="59">
        <f t="shared" si="0"/>
        <v>7.4628332208256334E-2</v>
      </c>
      <c r="E107" s="58"/>
    </row>
    <row r="108" spans="1:5" x14ac:dyDescent="0.2">
      <c r="A108" s="56">
        <v>5121</v>
      </c>
      <c r="B108" s="53" t="s">
        <v>371</v>
      </c>
      <c r="C108" s="57">
        <v>178717.1</v>
      </c>
      <c r="D108" s="59">
        <f t="shared" si="0"/>
        <v>3.0432873112154882E-2</v>
      </c>
      <c r="E108" s="58"/>
    </row>
    <row r="109" spans="1:5" x14ac:dyDescent="0.2">
      <c r="A109" s="56">
        <v>5122</v>
      </c>
      <c r="B109" s="53" t="s">
        <v>372</v>
      </c>
      <c r="C109" s="57">
        <v>27192.92</v>
      </c>
      <c r="D109" s="59">
        <f t="shared" si="0"/>
        <v>4.6305512114340405E-3</v>
      </c>
      <c r="E109" s="58"/>
    </row>
    <row r="110" spans="1:5" x14ac:dyDescent="0.2">
      <c r="A110" s="56">
        <v>5123</v>
      </c>
      <c r="B110" s="53" t="s">
        <v>373</v>
      </c>
      <c r="C110" s="57">
        <v>0</v>
      </c>
      <c r="D110" s="59">
        <f t="shared" si="0"/>
        <v>0</v>
      </c>
      <c r="E110" s="58"/>
    </row>
    <row r="111" spans="1:5" x14ac:dyDescent="0.2">
      <c r="A111" s="56">
        <v>5124</v>
      </c>
      <c r="B111" s="53" t="s">
        <v>374</v>
      </c>
      <c r="C111" s="57">
        <v>1620</v>
      </c>
      <c r="D111" s="59">
        <f t="shared" si="0"/>
        <v>2.7586198769838426E-4</v>
      </c>
      <c r="E111" s="58"/>
    </row>
    <row r="112" spans="1:5" x14ac:dyDescent="0.2">
      <c r="A112" s="56">
        <v>5125</v>
      </c>
      <c r="B112" s="53" t="s">
        <v>375</v>
      </c>
      <c r="C112" s="57">
        <v>25252.7</v>
      </c>
      <c r="D112" s="59">
        <f t="shared" si="0"/>
        <v>4.3001605041672764E-3</v>
      </c>
      <c r="E112" s="58"/>
    </row>
    <row r="113" spans="1:5" x14ac:dyDescent="0.2">
      <c r="A113" s="56">
        <v>5126</v>
      </c>
      <c r="B113" s="53" t="s">
        <v>376</v>
      </c>
      <c r="C113" s="57">
        <v>152026.79999999999</v>
      </c>
      <c r="D113" s="59">
        <f t="shared" si="0"/>
        <v>2.5887910636681923E-2</v>
      </c>
      <c r="E113" s="58"/>
    </row>
    <row r="114" spans="1:5" x14ac:dyDescent="0.2">
      <c r="A114" s="56">
        <v>5127</v>
      </c>
      <c r="B114" s="53" t="s">
        <v>377</v>
      </c>
      <c r="C114" s="57">
        <v>30426.799999999999</v>
      </c>
      <c r="D114" s="59">
        <f t="shared" si="0"/>
        <v>5.1812330415439492E-3</v>
      </c>
      <c r="E114" s="58"/>
    </row>
    <row r="115" spans="1:5" x14ac:dyDescent="0.2">
      <c r="A115" s="56">
        <v>5128</v>
      </c>
      <c r="B115" s="53" t="s">
        <v>378</v>
      </c>
      <c r="C115" s="57">
        <v>0</v>
      </c>
      <c r="D115" s="59">
        <f t="shared" si="0"/>
        <v>0</v>
      </c>
      <c r="E115" s="58"/>
    </row>
    <row r="116" spans="1:5" x14ac:dyDescent="0.2">
      <c r="A116" s="56">
        <v>5129</v>
      </c>
      <c r="B116" s="53" t="s">
        <v>379</v>
      </c>
      <c r="C116" s="57">
        <v>23018.69</v>
      </c>
      <c r="D116" s="59">
        <f t="shared" si="0"/>
        <v>3.9197417145758768E-3</v>
      </c>
      <c r="E116" s="58"/>
    </row>
    <row r="117" spans="1:5" x14ac:dyDescent="0.2">
      <c r="A117" s="56">
        <v>5130</v>
      </c>
      <c r="B117" s="53" t="s">
        <v>380</v>
      </c>
      <c r="C117" s="57">
        <f>SUM(C118:C126)</f>
        <v>1037954.5600000001</v>
      </c>
      <c r="D117" s="59">
        <f t="shared" si="0"/>
        <v>0.17674827658160608</v>
      </c>
      <c r="E117" s="58"/>
    </row>
    <row r="118" spans="1:5" x14ac:dyDescent="0.2">
      <c r="A118" s="56">
        <v>5131</v>
      </c>
      <c r="B118" s="53" t="s">
        <v>381</v>
      </c>
      <c r="C118" s="57">
        <v>100213.55</v>
      </c>
      <c r="D118" s="59">
        <f t="shared" si="0"/>
        <v>1.7064882158834206E-2</v>
      </c>
      <c r="E118" s="58"/>
    </row>
    <row r="119" spans="1:5" x14ac:dyDescent="0.2">
      <c r="A119" s="56">
        <v>5132</v>
      </c>
      <c r="B119" s="53" t="s">
        <v>382</v>
      </c>
      <c r="C119" s="57">
        <v>13920</v>
      </c>
      <c r="D119" s="59">
        <f t="shared" si="0"/>
        <v>2.3703696720750052E-3</v>
      </c>
      <c r="E119" s="58"/>
    </row>
    <row r="120" spans="1:5" x14ac:dyDescent="0.2">
      <c r="A120" s="56">
        <v>5133</v>
      </c>
      <c r="B120" s="53" t="s">
        <v>383</v>
      </c>
      <c r="C120" s="57">
        <v>1587</v>
      </c>
      <c r="D120" s="59">
        <f t="shared" si="0"/>
        <v>2.7024257683786157E-4</v>
      </c>
      <c r="E120" s="58"/>
    </row>
    <row r="121" spans="1:5" x14ac:dyDescent="0.2">
      <c r="A121" s="56">
        <v>5134</v>
      </c>
      <c r="B121" s="53" t="s">
        <v>384</v>
      </c>
      <c r="C121" s="57">
        <v>144846.07999999999</v>
      </c>
      <c r="D121" s="59">
        <f t="shared" si="0"/>
        <v>2.4665140456246404E-2</v>
      </c>
      <c r="E121" s="58"/>
    </row>
    <row r="122" spans="1:5" x14ac:dyDescent="0.2">
      <c r="A122" s="56">
        <v>5135</v>
      </c>
      <c r="B122" s="53" t="s">
        <v>385</v>
      </c>
      <c r="C122" s="57">
        <v>638951.24</v>
      </c>
      <c r="D122" s="59">
        <f t="shared" si="0"/>
        <v>0.10880392537576997</v>
      </c>
      <c r="E122" s="58"/>
    </row>
    <row r="123" spans="1:5" x14ac:dyDescent="0.2">
      <c r="A123" s="56">
        <v>5136</v>
      </c>
      <c r="B123" s="53" t="s">
        <v>386</v>
      </c>
      <c r="C123" s="57">
        <v>16530</v>
      </c>
      <c r="D123" s="59">
        <f t="shared" si="0"/>
        <v>2.8148139855890689E-3</v>
      </c>
      <c r="E123" s="58"/>
    </row>
    <row r="124" spans="1:5" x14ac:dyDescent="0.2">
      <c r="A124" s="56">
        <v>5137</v>
      </c>
      <c r="B124" s="53" t="s">
        <v>387</v>
      </c>
      <c r="C124" s="57">
        <v>4231.17</v>
      </c>
      <c r="D124" s="59">
        <f t="shared" si="0"/>
        <v>7.2050553487022989E-4</v>
      </c>
      <c r="E124" s="58"/>
    </row>
    <row r="125" spans="1:5" x14ac:dyDescent="0.2">
      <c r="A125" s="56">
        <v>5138</v>
      </c>
      <c r="B125" s="53" t="s">
        <v>388</v>
      </c>
      <c r="C125" s="57">
        <v>28577.52</v>
      </c>
      <c r="D125" s="59">
        <f t="shared" si="0"/>
        <v>4.8663280683273642E-3</v>
      </c>
      <c r="E125" s="58"/>
    </row>
    <row r="126" spans="1:5" x14ac:dyDescent="0.2">
      <c r="A126" s="56">
        <v>5139</v>
      </c>
      <c r="B126" s="53" t="s">
        <v>389</v>
      </c>
      <c r="C126" s="57">
        <v>89098</v>
      </c>
      <c r="D126" s="59">
        <f t="shared" si="0"/>
        <v>1.517206875305595E-2</v>
      </c>
      <c r="E126" s="58"/>
    </row>
    <row r="127" spans="1:5" x14ac:dyDescent="0.2">
      <c r="A127" s="56">
        <v>5200</v>
      </c>
      <c r="B127" s="53" t="s">
        <v>390</v>
      </c>
      <c r="C127" s="57">
        <f>C128+C131+C134+C137+C142+C146+C149+C151+C157</f>
        <v>77768.58</v>
      </c>
      <c r="D127" s="59">
        <f t="shared" si="0"/>
        <v>1.3242836456346179E-2</v>
      </c>
      <c r="E127" s="58"/>
    </row>
    <row r="128" spans="1:5" x14ac:dyDescent="0.2">
      <c r="A128" s="56">
        <v>5210</v>
      </c>
      <c r="B128" s="53" t="s">
        <v>391</v>
      </c>
      <c r="C128" s="57">
        <f>SUM(C129:C130)</f>
        <v>0</v>
      </c>
      <c r="D128" s="59">
        <f t="shared" si="0"/>
        <v>0</v>
      </c>
      <c r="E128" s="58"/>
    </row>
    <row r="129" spans="1:5" x14ac:dyDescent="0.2">
      <c r="A129" s="56">
        <v>5211</v>
      </c>
      <c r="B129" s="53" t="s">
        <v>392</v>
      </c>
      <c r="C129" s="57">
        <v>0</v>
      </c>
      <c r="D129" s="59">
        <f t="shared" si="0"/>
        <v>0</v>
      </c>
      <c r="E129" s="58"/>
    </row>
    <row r="130" spans="1:5" x14ac:dyDescent="0.2">
      <c r="A130" s="56">
        <v>5212</v>
      </c>
      <c r="B130" s="53" t="s">
        <v>393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5220</v>
      </c>
      <c r="B131" s="53" t="s">
        <v>394</v>
      </c>
      <c r="C131" s="57">
        <f>SUM(C132:C133)</f>
        <v>0</v>
      </c>
      <c r="D131" s="59">
        <f t="shared" si="0"/>
        <v>0</v>
      </c>
      <c r="E131" s="58"/>
    </row>
    <row r="132" spans="1:5" x14ac:dyDescent="0.2">
      <c r="A132" s="56">
        <v>5221</v>
      </c>
      <c r="B132" s="53" t="s">
        <v>395</v>
      </c>
      <c r="C132" s="57">
        <v>0</v>
      </c>
      <c r="D132" s="59">
        <f t="shared" si="0"/>
        <v>0</v>
      </c>
      <c r="E132" s="58"/>
    </row>
    <row r="133" spans="1:5" x14ac:dyDescent="0.2">
      <c r="A133" s="56">
        <v>5222</v>
      </c>
      <c r="B133" s="53" t="s">
        <v>396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5230</v>
      </c>
      <c r="B134" s="53" t="s">
        <v>341</v>
      </c>
      <c r="C134" s="57">
        <f>SUM(C135:C136)</f>
        <v>0</v>
      </c>
      <c r="D134" s="59">
        <f t="shared" si="0"/>
        <v>0</v>
      </c>
      <c r="E134" s="58"/>
    </row>
    <row r="135" spans="1:5" x14ac:dyDescent="0.2">
      <c r="A135" s="56">
        <v>5231</v>
      </c>
      <c r="B135" s="53" t="s">
        <v>397</v>
      </c>
      <c r="C135" s="57">
        <v>0</v>
      </c>
      <c r="D135" s="59">
        <f t="shared" si="0"/>
        <v>0</v>
      </c>
      <c r="E135" s="58"/>
    </row>
    <row r="136" spans="1:5" x14ac:dyDescent="0.2">
      <c r="A136" s="56">
        <v>5232</v>
      </c>
      <c r="B136" s="53" t="s">
        <v>398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5240</v>
      </c>
      <c r="B137" s="53" t="s">
        <v>342</v>
      </c>
      <c r="C137" s="57">
        <f>SUM(C138:C141)</f>
        <v>77768.58</v>
      </c>
      <c r="D137" s="59">
        <f t="shared" si="0"/>
        <v>1.3242836456346179E-2</v>
      </c>
      <c r="E137" s="58"/>
    </row>
    <row r="138" spans="1:5" x14ac:dyDescent="0.2">
      <c r="A138" s="56">
        <v>5241</v>
      </c>
      <c r="B138" s="53" t="s">
        <v>399</v>
      </c>
      <c r="C138" s="57">
        <v>77768.58</v>
      </c>
      <c r="D138" s="59">
        <f t="shared" si="0"/>
        <v>1.3242836456346179E-2</v>
      </c>
      <c r="E138" s="58"/>
    </row>
    <row r="139" spans="1:5" x14ac:dyDescent="0.2">
      <c r="A139" s="56">
        <v>5242</v>
      </c>
      <c r="B139" s="53" t="s">
        <v>400</v>
      </c>
      <c r="C139" s="57">
        <v>0</v>
      </c>
      <c r="D139" s="59">
        <f t="shared" si="0"/>
        <v>0</v>
      </c>
      <c r="E139" s="58"/>
    </row>
    <row r="140" spans="1:5" x14ac:dyDescent="0.2">
      <c r="A140" s="56">
        <v>5243</v>
      </c>
      <c r="B140" s="53" t="s">
        <v>401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5244</v>
      </c>
      <c r="B141" s="53" t="s">
        <v>402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5250</v>
      </c>
      <c r="B142" s="53" t="s">
        <v>343</v>
      </c>
      <c r="C142" s="57">
        <f>SUM(C143:C145)</f>
        <v>0</v>
      </c>
      <c r="D142" s="59">
        <f t="shared" si="0"/>
        <v>0</v>
      </c>
      <c r="E142" s="58"/>
    </row>
    <row r="143" spans="1:5" x14ac:dyDescent="0.2">
      <c r="A143" s="56">
        <v>5251</v>
      </c>
      <c r="B143" s="53" t="s">
        <v>403</v>
      </c>
      <c r="C143" s="57">
        <v>0</v>
      </c>
      <c r="D143" s="59">
        <f t="shared" si="0"/>
        <v>0</v>
      </c>
      <c r="E143" s="58"/>
    </row>
    <row r="144" spans="1:5" x14ac:dyDescent="0.2">
      <c r="A144" s="56">
        <v>5252</v>
      </c>
      <c r="B144" s="53" t="s">
        <v>404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5259</v>
      </c>
      <c r="B145" s="53" t="s">
        <v>405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5260</v>
      </c>
      <c r="B146" s="53" t="s">
        <v>406</v>
      </c>
      <c r="C146" s="57">
        <f>SUM(C147:C148)</f>
        <v>0</v>
      </c>
      <c r="D146" s="59">
        <f t="shared" si="0"/>
        <v>0</v>
      </c>
      <c r="E146" s="58"/>
    </row>
    <row r="147" spans="1:5" x14ac:dyDescent="0.2">
      <c r="A147" s="56">
        <v>5261</v>
      </c>
      <c r="B147" s="53" t="s">
        <v>407</v>
      </c>
      <c r="C147" s="57">
        <v>0</v>
      </c>
      <c r="D147" s="59">
        <f t="shared" si="0"/>
        <v>0</v>
      </c>
      <c r="E147" s="58"/>
    </row>
    <row r="148" spans="1:5" x14ac:dyDescent="0.2">
      <c r="A148" s="56">
        <v>5262</v>
      </c>
      <c r="B148" s="53" t="s">
        <v>408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5270</v>
      </c>
      <c r="B149" s="53" t="s">
        <v>409</v>
      </c>
      <c r="C149" s="57">
        <f>SUM(C150)</f>
        <v>0</v>
      </c>
      <c r="D149" s="59">
        <f t="shared" si="0"/>
        <v>0</v>
      </c>
      <c r="E149" s="58"/>
    </row>
    <row r="150" spans="1:5" x14ac:dyDescent="0.2">
      <c r="A150" s="56">
        <v>5271</v>
      </c>
      <c r="B150" s="53" t="s">
        <v>410</v>
      </c>
      <c r="C150" s="57">
        <v>0</v>
      </c>
      <c r="D150" s="59">
        <f t="shared" si="0"/>
        <v>0</v>
      </c>
      <c r="E150" s="58"/>
    </row>
    <row r="151" spans="1:5" x14ac:dyDescent="0.2">
      <c r="A151" s="56">
        <v>5280</v>
      </c>
      <c r="B151" s="53" t="s">
        <v>411</v>
      </c>
      <c r="C151" s="57">
        <f>SUM(C152:C156)</f>
        <v>0</v>
      </c>
      <c r="D151" s="59">
        <f t="shared" si="0"/>
        <v>0</v>
      </c>
      <c r="E151" s="58"/>
    </row>
    <row r="152" spans="1:5" x14ac:dyDescent="0.2">
      <c r="A152" s="56">
        <v>5281</v>
      </c>
      <c r="B152" s="53" t="s">
        <v>412</v>
      </c>
      <c r="C152" s="57">
        <v>0</v>
      </c>
      <c r="D152" s="59">
        <f t="shared" si="0"/>
        <v>0</v>
      </c>
      <c r="E152" s="58"/>
    </row>
    <row r="153" spans="1:5" x14ac:dyDescent="0.2">
      <c r="A153" s="56">
        <v>5282</v>
      </c>
      <c r="B153" s="53" t="s">
        <v>413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5283</v>
      </c>
      <c r="B154" s="53" t="s">
        <v>414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5284</v>
      </c>
      <c r="B155" s="53" t="s">
        <v>415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5285</v>
      </c>
      <c r="B156" s="53" t="s">
        <v>416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5290</v>
      </c>
      <c r="B157" s="53" t="s">
        <v>417</v>
      </c>
      <c r="C157" s="57">
        <f>SUM(C158:C159)</f>
        <v>0</v>
      </c>
      <c r="D157" s="59">
        <f t="shared" si="0"/>
        <v>0</v>
      </c>
      <c r="E157" s="58"/>
    </row>
    <row r="158" spans="1:5" x14ac:dyDescent="0.2">
      <c r="A158" s="56">
        <v>5291</v>
      </c>
      <c r="B158" s="53" t="s">
        <v>418</v>
      </c>
      <c r="C158" s="57">
        <v>0</v>
      </c>
      <c r="D158" s="59">
        <f t="shared" si="0"/>
        <v>0</v>
      </c>
      <c r="E158" s="58"/>
    </row>
    <row r="159" spans="1:5" x14ac:dyDescent="0.2">
      <c r="A159" s="56">
        <v>5292</v>
      </c>
      <c r="B159" s="53" t="s">
        <v>419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5300</v>
      </c>
      <c r="B160" s="53" t="s">
        <v>420</v>
      </c>
      <c r="C160" s="57">
        <f>C161+C164+C167</f>
        <v>0</v>
      </c>
      <c r="D160" s="59">
        <f t="shared" si="0"/>
        <v>0</v>
      </c>
      <c r="E160" s="58"/>
    </row>
    <row r="161" spans="1:5" x14ac:dyDescent="0.2">
      <c r="A161" s="56">
        <v>5310</v>
      </c>
      <c r="B161" s="53" t="s">
        <v>336</v>
      </c>
      <c r="C161" s="57">
        <f>C162+C163</f>
        <v>0</v>
      </c>
      <c r="D161" s="59">
        <f t="shared" si="0"/>
        <v>0</v>
      </c>
      <c r="E161" s="58"/>
    </row>
    <row r="162" spans="1:5" x14ac:dyDescent="0.2">
      <c r="A162" s="56">
        <v>5311</v>
      </c>
      <c r="B162" s="53" t="s">
        <v>421</v>
      </c>
      <c r="C162" s="57">
        <v>0</v>
      </c>
      <c r="D162" s="59">
        <f t="shared" si="0"/>
        <v>0</v>
      </c>
      <c r="E162" s="58"/>
    </row>
    <row r="163" spans="1:5" x14ac:dyDescent="0.2">
      <c r="A163" s="56">
        <v>5312</v>
      </c>
      <c r="B163" s="53" t="s">
        <v>422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5320</v>
      </c>
      <c r="B164" s="53" t="s">
        <v>337</v>
      </c>
      <c r="C164" s="57">
        <f>SUM(C165:C166)</f>
        <v>0</v>
      </c>
      <c r="D164" s="59">
        <f t="shared" ref="D164:D220" si="1">C164/$C$98</f>
        <v>0</v>
      </c>
      <c r="E164" s="58"/>
    </row>
    <row r="165" spans="1:5" x14ac:dyDescent="0.2">
      <c r="A165" s="56">
        <v>5321</v>
      </c>
      <c r="B165" s="53" t="s">
        <v>423</v>
      </c>
      <c r="C165" s="57">
        <v>0</v>
      </c>
      <c r="D165" s="59">
        <f t="shared" si="1"/>
        <v>0</v>
      </c>
      <c r="E165" s="58"/>
    </row>
    <row r="166" spans="1:5" x14ac:dyDescent="0.2">
      <c r="A166" s="56">
        <v>5322</v>
      </c>
      <c r="B166" s="53" t="s">
        <v>424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5330</v>
      </c>
      <c r="B167" s="53" t="s">
        <v>338</v>
      </c>
      <c r="C167" s="57">
        <f>SUM(C168:C169)</f>
        <v>0</v>
      </c>
      <c r="D167" s="59">
        <f t="shared" si="1"/>
        <v>0</v>
      </c>
      <c r="E167" s="58"/>
    </row>
    <row r="168" spans="1:5" x14ac:dyDescent="0.2">
      <c r="A168" s="56">
        <v>5331</v>
      </c>
      <c r="B168" s="53" t="s">
        <v>425</v>
      </c>
      <c r="C168" s="57">
        <v>0</v>
      </c>
      <c r="D168" s="59">
        <f t="shared" si="1"/>
        <v>0</v>
      </c>
      <c r="E168" s="58"/>
    </row>
    <row r="169" spans="1:5" x14ac:dyDescent="0.2">
      <c r="A169" s="56">
        <v>5332</v>
      </c>
      <c r="B169" s="53" t="s">
        <v>426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5400</v>
      </c>
      <c r="B170" s="53" t="s">
        <v>427</v>
      </c>
      <c r="C170" s="57">
        <f>C171+C174+C177+C180+C182</f>
        <v>0</v>
      </c>
      <c r="D170" s="59">
        <f t="shared" si="1"/>
        <v>0</v>
      </c>
      <c r="E170" s="58"/>
    </row>
    <row r="171" spans="1:5" x14ac:dyDescent="0.2">
      <c r="A171" s="56">
        <v>5410</v>
      </c>
      <c r="B171" s="53" t="s">
        <v>428</v>
      </c>
      <c r="C171" s="57">
        <f>SUM(C172:C173)</f>
        <v>0</v>
      </c>
      <c r="D171" s="59">
        <f t="shared" si="1"/>
        <v>0</v>
      </c>
      <c r="E171" s="58"/>
    </row>
    <row r="172" spans="1:5" x14ac:dyDescent="0.2">
      <c r="A172" s="56">
        <v>5411</v>
      </c>
      <c r="B172" s="53" t="s">
        <v>429</v>
      </c>
      <c r="C172" s="57">
        <v>0</v>
      </c>
      <c r="D172" s="59">
        <f t="shared" si="1"/>
        <v>0</v>
      </c>
      <c r="E172" s="58"/>
    </row>
    <row r="173" spans="1:5" x14ac:dyDescent="0.2">
      <c r="A173" s="56">
        <v>5412</v>
      </c>
      <c r="B173" s="53" t="s">
        <v>430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5420</v>
      </c>
      <c r="B174" s="53" t="s">
        <v>431</v>
      </c>
      <c r="C174" s="57">
        <f>SUM(C175:C176)</f>
        <v>0</v>
      </c>
      <c r="D174" s="59">
        <f t="shared" si="1"/>
        <v>0</v>
      </c>
      <c r="E174" s="58"/>
    </row>
    <row r="175" spans="1:5" x14ac:dyDescent="0.2">
      <c r="A175" s="56">
        <v>5421</v>
      </c>
      <c r="B175" s="53" t="s">
        <v>432</v>
      </c>
      <c r="C175" s="57">
        <v>0</v>
      </c>
      <c r="D175" s="59">
        <f t="shared" si="1"/>
        <v>0</v>
      </c>
      <c r="E175" s="58"/>
    </row>
    <row r="176" spans="1:5" x14ac:dyDescent="0.2">
      <c r="A176" s="56">
        <v>5422</v>
      </c>
      <c r="B176" s="53" t="s">
        <v>433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5430</v>
      </c>
      <c r="B177" s="53" t="s">
        <v>434</v>
      </c>
      <c r="C177" s="57">
        <f>SUM(C178:C179)</f>
        <v>0</v>
      </c>
      <c r="D177" s="59">
        <f t="shared" si="1"/>
        <v>0</v>
      </c>
      <c r="E177" s="58"/>
    </row>
    <row r="178" spans="1:5" x14ac:dyDescent="0.2">
      <c r="A178" s="56">
        <v>5431</v>
      </c>
      <c r="B178" s="53" t="s">
        <v>435</v>
      </c>
      <c r="C178" s="57">
        <v>0</v>
      </c>
      <c r="D178" s="59">
        <f t="shared" si="1"/>
        <v>0</v>
      </c>
      <c r="E178" s="58"/>
    </row>
    <row r="179" spans="1:5" x14ac:dyDescent="0.2">
      <c r="A179" s="56">
        <v>5432</v>
      </c>
      <c r="B179" s="53" t="s">
        <v>436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5440</v>
      </c>
      <c r="B180" s="53" t="s">
        <v>437</v>
      </c>
      <c r="C180" s="57">
        <f>SUM(C181)</f>
        <v>0</v>
      </c>
      <c r="D180" s="59">
        <f t="shared" si="1"/>
        <v>0</v>
      </c>
      <c r="E180" s="58"/>
    </row>
    <row r="181" spans="1:5" x14ac:dyDescent="0.2">
      <c r="A181" s="56">
        <v>5441</v>
      </c>
      <c r="B181" s="53" t="s">
        <v>437</v>
      </c>
      <c r="C181" s="57">
        <v>0</v>
      </c>
      <c r="D181" s="59">
        <f t="shared" si="1"/>
        <v>0</v>
      </c>
      <c r="E181" s="58"/>
    </row>
    <row r="182" spans="1:5" x14ac:dyDescent="0.2">
      <c r="A182" s="56">
        <v>5450</v>
      </c>
      <c r="B182" s="53" t="s">
        <v>438</v>
      </c>
      <c r="C182" s="57">
        <f>SUM(C183:C184)</f>
        <v>0</v>
      </c>
      <c r="D182" s="59">
        <f t="shared" si="1"/>
        <v>0</v>
      </c>
      <c r="E182" s="58"/>
    </row>
    <row r="183" spans="1:5" x14ac:dyDescent="0.2">
      <c r="A183" s="56">
        <v>5451</v>
      </c>
      <c r="B183" s="53" t="s">
        <v>439</v>
      </c>
      <c r="C183" s="57">
        <v>0</v>
      </c>
      <c r="D183" s="59">
        <f t="shared" si="1"/>
        <v>0</v>
      </c>
      <c r="E183" s="58"/>
    </row>
    <row r="184" spans="1:5" x14ac:dyDescent="0.2">
      <c r="A184" s="56">
        <v>5452</v>
      </c>
      <c r="B184" s="53" t="s">
        <v>440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5500</v>
      </c>
      <c r="B185" s="53" t="s">
        <v>441</v>
      </c>
      <c r="C185" s="57">
        <f>C186+C195+C198+C204+C206+C208</f>
        <v>12754.3</v>
      </c>
      <c r="D185" s="59">
        <f t="shared" si="1"/>
        <v>2.1718682405564827E-3</v>
      </c>
      <c r="E185" s="58"/>
    </row>
    <row r="186" spans="1:5" x14ac:dyDescent="0.2">
      <c r="A186" s="56">
        <v>5510</v>
      </c>
      <c r="B186" s="53" t="s">
        <v>442</v>
      </c>
      <c r="C186" s="57">
        <f>SUM(C187:C194)</f>
        <v>12754.3</v>
      </c>
      <c r="D186" s="59">
        <f t="shared" si="1"/>
        <v>2.1718682405564827E-3</v>
      </c>
      <c r="E186" s="58"/>
    </row>
    <row r="187" spans="1:5" x14ac:dyDescent="0.2">
      <c r="A187" s="56">
        <v>5511</v>
      </c>
      <c r="B187" s="53" t="s">
        <v>443</v>
      </c>
      <c r="C187" s="57">
        <v>0</v>
      </c>
      <c r="D187" s="59">
        <f t="shared" si="1"/>
        <v>0</v>
      </c>
      <c r="E187" s="58"/>
    </row>
    <row r="188" spans="1:5" x14ac:dyDescent="0.2">
      <c r="A188" s="56">
        <v>5512</v>
      </c>
      <c r="B188" s="53" t="s">
        <v>444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5513</v>
      </c>
      <c r="B189" s="53" t="s">
        <v>445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5514</v>
      </c>
      <c r="B190" s="53" t="s">
        <v>446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5515</v>
      </c>
      <c r="B191" s="53" t="s">
        <v>447</v>
      </c>
      <c r="C191" s="57">
        <v>12754.3</v>
      </c>
      <c r="D191" s="59">
        <f t="shared" si="1"/>
        <v>2.1718682405564827E-3</v>
      </c>
      <c r="E191" s="58"/>
    </row>
    <row r="192" spans="1:5" x14ac:dyDescent="0.2">
      <c r="A192" s="56">
        <v>5516</v>
      </c>
      <c r="B192" s="53" t="s">
        <v>448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5517</v>
      </c>
      <c r="B193" s="53" t="s">
        <v>449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5518</v>
      </c>
      <c r="B194" s="53" t="s">
        <v>82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5520</v>
      </c>
      <c r="B195" s="53" t="s">
        <v>81</v>
      </c>
      <c r="C195" s="57">
        <f>SUM(C196:C197)</f>
        <v>0</v>
      </c>
      <c r="D195" s="59">
        <f t="shared" si="1"/>
        <v>0</v>
      </c>
      <c r="E195" s="58"/>
    </row>
    <row r="196" spans="1:5" x14ac:dyDescent="0.2">
      <c r="A196" s="56">
        <v>5521</v>
      </c>
      <c r="B196" s="53" t="s">
        <v>450</v>
      </c>
      <c r="C196" s="57">
        <v>0</v>
      </c>
      <c r="D196" s="59">
        <f t="shared" si="1"/>
        <v>0</v>
      </c>
      <c r="E196" s="58"/>
    </row>
    <row r="197" spans="1:5" x14ac:dyDescent="0.2">
      <c r="A197" s="56">
        <v>5522</v>
      </c>
      <c r="B197" s="53" t="s">
        <v>451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5530</v>
      </c>
      <c r="B198" s="53" t="s">
        <v>452</v>
      </c>
      <c r="C198" s="57">
        <f>SUM(C199:C203)</f>
        <v>0</v>
      </c>
      <c r="D198" s="59">
        <f t="shared" si="1"/>
        <v>0</v>
      </c>
      <c r="E198" s="58"/>
    </row>
    <row r="199" spans="1:5" x14ac:dyDescent="0.2">
      <c r="A199" s="56">
        <v>5531</v>
      </c>
      <c r="B199" s="53" t="s">
        <v>453</v>
      </c>
      <c r="C199" s="57">
        <v>0</v>
      </c>
      <c r="D199" s="59">
        <f t="shared" si="1"/>
        <v>0</v>
      </c>
      <c r="E199" s="58"/>
    </row>
    <row r="200" spans="1:5" x14ac:dyDescent="0.2">
      <c r="A200" s="56">
        <v>5532</v>
      </c>
      <c r="B200" s="53" t="s">
        <v>454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5533</v>
      </c>
      <c r="B201" s="53" t="s">
        <v>455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5534</v>
      </c>
      <c r="B202" s="53" t="s">
        <v>456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5535</v>
      </c>
      <c r="B203" s="53" t="s">
        <v>457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5540</v>
      </c>
      <c r="B204" s="53" t="s">
        <v>458</v>
      </c>
      <c r="C204" s="57">
        <f>SUM(C205)</f>
        <v>0</v>
      </c>
      <c r="D204" s="59">
        <f t="shared" si="1"/>
        <v>0</v>
      </c>
      <c r="E204" s="58"/>
    </row>
    <row r="205" spans="1:5" x14ac:dyDescent="0.2">
      <c r="A205" s="56">
        <v>5541</v>
      </c>
      <c r="B205" s="53" t="s">
        <v>458</v>
      </c>
      <c r="C205" s="57">
        <v>0</v>
      </c>
      <c r="D205" s="59">
        <f t="shared" si="1"/>
        <v>0</v>
      </c>
      <c r="E205" s="58"/>
    </row>
    <row r="206" spans="1:5" x14ac:dyDescent="0.2">
      <c r="A206" s="56">
        <v>5550</v>
      </c>
      <c r="B206" s="53" t="s">
        <v>459</v>
      </c>
      <c r="C206" s="57">
        <f>C207</f>
        <v>0</v>
      </c>
      <c r="D206" s="59">
        <f t="shared" si="1"/>
        <v>0</v>
      </c>
      <c r="E206" s="58"/>
    </row>
    <row r="207" spans="1:5" x14ac:dyDescent="0.2">
      <c r="A207" s="56">
        <v>5551</v>
      </c>
      <c r="B207" s="53" t="s">
        <v>459</v>
      </c>
      <c r="C207" s="57">
        <v>0</v>
      </c>
      <c r="D207" s="59">
        <f t="shared" si="1"/>
        <v>0</v>
      </c>
      <c r="E207" s="58"/>
    </row>
    <row r="208" spans="1:5" x14ac:dyDescent="0.2">
      <c r="A208" s="56">
        <v>5590</v>
      </c>
      <c r="B208" s="53" t="s">
        <v>460</v>
      </c>
      <c r="C208" s="57">
        <f>SUM(C209:C217)</f>
        <v>0</v>
      </c>
      <c r="D208" s="59">
        <f t="shared" si="1"/>
        <v>0</v>
      </c>
      <c r="E208" s="58"/>
    </row>
    <row r="209" spans="1:5" x14ac:dyDescent="0.2">
      <c r="A209" s="56">
        <v>5591</v>
      </c>
      <c r="B209" s="53" t="s">
        <v>461</v>
      </c>
      <c r="C209" s="57">
        <v>0</v>
      </c>
      <c r="D209" s="59">
        <f t="shared" si="1"/>
        <v>0</v>
      </c>
      <c r="E209" s="58"/>
    </row>
    <row r="210" spans="1:5" x14ac:dyDescent="0.2">
      <c r="A210" s="56">
        <v>5592</v>
      </c>
      <c r="B210" s="53" t="s">
        <v>462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5593</v>
      </c>
      <c r="B211" s="53" t="s">
        <v>463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5594</v>
      </c>
      <c r="B212" s="53" t="s">
        <v>522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5595</v>
      </c>
      <c r="B213" s="53" t="s">
        <v>465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5596</v>
      </c>
      <c r="B214" s="53" t="s">
        <v>358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5597</v>
      </c>
      <c r="B215" s="53" t="s">
        <v>466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5598</v>
      </c>
      <c r="B216" s="53" t="s">
        <v>523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5599</v>
      </c>
      <c r="B217" s="53" t="s">
        <v>467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5600</v>
      </c>
      <c r="B218" s="53" t="s">
        <v>80</v>
      </c>
      <c r="C218" s="57">
        <f>C219</f>
        <v>0</v>
      </c>
      <c r="D218" s="59">
        <f t="shared" si="1"/>
        <v>0</v>
      </c>
      <c r="E218" s="58"/>
    </row>
    <row r="219" spans="1:5" x14ac:dyDescent="0.2">
      <c r="A219" s="56">
        <v>5610</v>
      </c>
      <c r="B219" s="53" t="s">
        <v>468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5611</v>
      </c>
      <c r="B220" s="53" t="s">
        <v>469</v>
      </c>
      <c r="C220" s="57">
        <v>0</v>
      </c>
      <c r="D220" s="59">
        <f t="shared" si="1"/>
        <v>0</v>
      </c>
      <c r="E220" s="58"/>
    </row>
    <row r="221" spans="1:5" ht="14.4" x14ac:dyDescent="0.3">
      <c r="B221" s="168" t="s">
        <v>630</v>
      </c>
      <c r="C221" s="167"/>
      <c r="D221" s="167"/>
      <c r="E221" s="167"/>
    </row>
    <row r="226" spans="2:6" x14ac:dyDescent="0.2">
      <c r="B226" s="169" t="s">
        <v>631</v>
      </c>
      <c r="C226" s="165" t="s">
        <v>632</v>
      </c>
      <c r="D226" s="165"/>
      <c r="E226" s="165"/>
      <c r="F226" s="165"/>
    </row>
    <row r="227" spans="2:6" x14ac:dyDescent="0.2">
      <c r="B227" s="169" t="s">
        <v>633</v>
      </c>
      <c r="C227" s="165" t="s">
        <v>634</v>
      </c>
      <c r="D227" s="165"/>
      <c r="E227" s="165"/>
      <c r="F227" s="165"/>
    </row>
    <row r="228" spans="2:6" x14ac:dyDescent="0.2">
      <c r="B228" s="169" t="s">
        <v>635</v>
      </c>
      <c r="C228" s="165" t="s">
        <v>636</v>
      </c>
      <c r="D228" s="165"/>
      <c r="E228" s="165"/>
      <c r="F228" s="16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1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0.399999999999999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opLeftCell="A4" workbookViewId="0">
      <selection activeCell="A29" sqref="A29:E37"/>
    </sheetView>
  </sheetViews>
  <sheetFormatPr baseColWidth="10" defaultColWidth="9.109375" defaultRowHeight="10.199999999999999" x14ac:dyDescent="0.2"/>
  <cols>
    <col min="1" max="1" width="39.109375" style="31" customWidth="1"/>
    <col min="2" max="2" width="41.109375" style="31" customWidth="1"/>
    <col min="3" max="3" width="22.88671875" style="31" customWidth="1"/>
    <col min="4" max="4" width="12.44140625" style="31" customWidth="1"/>
    <col min="5" max="5" width="9.88671875" style="31" customWidth="1"/>
    <col min="6" max="16384" width="9.109375" style="31"/>
  </cols>
  <sheetData>
    <row r="1" spans="1:5" ht="18.899999999999999" customHeight="1" x14ac:dyDescent="0.2">
      <c r="A1" s="144" t="s">
        <v>628</v>
      </c>
      <c r="B1" s="144"/>
      <c r="C1" s="144"/>
      <c r="D1" s="29" t="s">
        <v>614</v>
      </c>
      <c r="E1" s="30">
        <v>2022</v>
      </c>
    </row>
    <row r="2" spans="1:5" ht="18.899999999999999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899999999999999" customHeight="1" x14ac:dyDescent="0.2">
      <c r="A3" s="144" t="s">
        <v>629</v>
      </c>
      <c r="B3" s="144"/>
      <c r="C3" s="144"/>
      <c r="D3" s="16" t="s">
        <v>620</v>
      </c>
      <c r="E3" s="30">
        <v>2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2401985.46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376424.64</v>
      </c>
    </row>
    <row r="15" spans="1:5" x14ac:dyDescent="0.2">
      <c r="A15" s="35">
        <v>3220</v>
      </c>
      <c r="B15" s="31" t="s">
        <v>474</v>
      </c>
      <c r="C15" s="36">
        <v>7447624.21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5" x14ac:dyDescent="0.2">
      <c r="A17" s="35">
        <v>3231</v>
      </c>
      <c r="B17" s="31" t="s">
        <v>476</v>
      </c>
      <c r="C17" s="36">
        <v>0</v>
      </c>
    </row>
    <row r="18" spans="1:5" x14ac:dyDescent="0.2">
      <c r="A18" s="35">
        <v>3232</v>
      </c>
      <c r="B18" s="31" t="s">
        <v>477</v>
      </c>
      <c r="C18" s="36">
        <v>0</v>
      </c>
    </row>
    <row r="19" spans="1:5" x14ac:dyDescent="0.2">
      <c r="A19" s="35">
        <v>3233</v>
      </c>
      <c r="B19" s="31" t="s">
        <v>478</v>
      </c>
      <c r="C19" s="36">
        <v>0</v>
      </c>
    </row>
    <row r="20" spans="1:5" x14ac:dyDescent="0.2">
      <c r="A20" s="35">
        <v>3239</v>
      </c>
      <c r="B20" s="31" t="s">
        <v>479</v>
      </c>
      <c r="C20" s="36">
        <v>0</v>
      </c>
    </row>
    <row r="21" spans="1:5" x14ac:dyDescent="0.2">
      <c r="A21" s="35">
        <v>3240</v>
      </c>
      <c r="B21" s="31" t="s">
        <v>480</v>
      </c>
      <c r="C21" s="36">
        <f>SUM(C22:C24)</f>
        <v>0</v>
      </c>
    </row>
    <row r="22" spans="1:5" x14ac:dyDescent="0.2">
      <c r="A22" s="35">
        <v>3241</v>
      </c>
      <c r="B22" s="31" t="s">
        <v>481</v>
      </c>
      <c r="C22" s="36">
        <v>0</v>
      </c>
    </row>
    <row r="23" spans="1:5" x14ac:dyDescent="0.2">
      <c r="A23" s="35">
        <v>3242</v>
      </c>
      <c r="B23" s="31" t="s">
        <v>482</v>
      </c>
      <c r="C23" s="36">
        <v>0</v>
      </c>
    </row>
    <row r="24" spans="1:5" x14ac:dyDescent="0.2">
      <c r="A24" s="35">
        <v>3243</v>
      </c>
      <c r="B24" s="31" t="s">
        <v>483</v>
      </c>
      <c r="C24" s="36">
        <v>0</v>
      </c>
    </row>
    <row r="25" spans="1:5" x14ac:dyDescent="0.2">
      <c r="A25" s="35">
        <v>3250</v>
      </c>
      <c r="B25" s="31" t="s">
        <v>484</v>
      </c>
      <c r="C25" s="36">
        <f>SUM(C26:C27)</f>
        <v>0</v>
      </c>
    </row>
    <row r="26" spans="1:5" x14ac:dyDescent="0.2">
      <c r="A26" s="35">
        <v>3251</v>
      </c>
      <c r="B26" s="31" t="s">
        <v>485</v>
      </c>
      <c r="C26" s="36">
        <v>0</v>
      </c>
    </row>
    <row r="27" spans="1:5" x14ac:dyDescent="0.2">
      <c r="A27" s="35">
        <v>3252</v>
      </c>
      <c r="B27" s="31" t="s">
        <v>486</v>
      </c>
      <c r="C27" s="36">
        <v>0</v>
      </c>
    </row>
    <row r="29" spans="1:5" ht="14.4" x14ac:dyDescent="0.3">
      <c r="A29" s="168" t="s">
        <v>630</v>
      </c>
      <c r="B29" s="167"/>
      <c r="C29" s="167"/>
      <c r="D29" s="167"/>
      <c r="E29" s="168"/>
    </row>
    <row r="30" spans="1:5" x14ac:dyDescent="0.2">
      <c r="A30" s="168"/>
      <c r="B30" s="168"/>
      <c r="C30" s="168"/>
      <c r="D30" s="168"/>
      <c r="E30" s="168"/>
    </row>
    <row r="31" spans="1:5" x14ac:dyDescent="0.2">
      <c r="A31" s="168"/>
      <c r="B31" s="168"/>
      <c r="C31" s="168"/>
      <c r="D31" s="168"/>
      <c r="E31" s="168"/>
    </row>
    <row r="32" spans="1:5" x14ac:dyDescent="0.2">
      <c r="A32" s="168"/>
      <c r="B32" s="168"/>
      <c r="C32" s="168"/>
      <c r="D32" s="168"/>
      <c r="E32" s="168"/>
    </row>
    <row r="33" spans="1:5" x14ac:dyDescent="0.2">
      <c r="A33" s="168"/>
      <c r="B33" s="168"/>
      <c r="C33" s="168"/>
      <c r="D33" s="168"/>
      <c r="E33" s="168"/>
    </row>
    <row r="34" spans="1:5" x14ac:dyDescent="0.2">
      <c r="A34" s="169" t="s">
        <v>631</v>
      </c>
      <c r="B34" s="166" t="s">
        <v>632</v>
      </c>
      <c r="C34" s="166"/>
      <c r="D34" s="166"/>
      <c r="E34" s="166"/>
    </row>
    <row r="35" spans="1:5" x14ac:dyDescent="0.2">
      <c r="A35" s="169" t="s">
        <v>633</v>
      </c>
      <c r="B35" s="166" t="s">
        <v>634</v>
      </c>
      <c r="C35" s="166"/>
      <c r="D35" s="166"/>
      <c r="E35" s="166"/>
    </row>
    <row r="36" spans="1:5" x14ac:dyDescent="0.2">
      <c r="A36" s="169" t="s">
        <v>635</v>
      </c>
      <c r="B36" s="166" t="s">
        <v>636</v>
      </c>
      <c r="C36" s="166"/>
      <c r="D36" s="166"/>
      <c r="E36" s="166"/>
    </row>
  </sheetData>
  <sheetProtection formatCells="0" formatColumns="0" formatRows="0" insertColumns="0" insertRows="0" insertHyperlinks="0" deleteColumns="0" deleteRows="0" sort="0" autoFilter="0" pivotTables="0"/>
  <mergeCells count="6">
    <mergeCell ref="B36:E36"/>
    <mergeCell ref="A1:C1"/>
    <mergeCell ref="A2:C2"/>
    <mergeCell ref="A3:C3"/>
    <mergeCell ref="B34:E34"/>
    <mergeCell ref="B35:E35"/>
  </mergeCells>
  <pageMargins left="0.70866141732283472" right="0.70866141732283472" top="0.74803149606299213" bottom="0.74803149606299213" header="0.31496062992125984" footer="0.31496062992125984"/>
  <pageSetup scale="98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topLeftCell="A64" workbookViewId="0">
      <selection activeCell="A83" sqref="A83:E90"/>
    </sheetView>
  </sheetViews>
  <sheetFormatPr baseColWidth="10" defaultColWidth="9.109375" defaultRowHeight="10.199999999999999" x14ac:dyDescent="0.2"/>
  <cols>
    <col min="1" max="1" width="30" style="31" customWidth="1"/>
    <col min="2" max="2" width="63.44140625" style="31" bestFit="1" customWidth="1"/>
    <col min="3" max="3" width="12" style="31" customWidth="1"/>
    <col min="4" max="4" width="11.33203125" style="31" customWidth="1"/>
    <col min="5" max="5" width="10.77734375" style="31" customWidth="1"/>
    <col min="6" max="16384" width="9.109375" style="31"/>
  </cols>
  <sheetData>
    <row r="1" spans="1:5" s="37" customFormat="1" ht="18.899999999999999" customHeight="1" x14ac:dyDescent="0.3">
      <c r="A1" s="144" t="s">
        <v>628</v>
      </c>
      <c r="B1" s="144"/>
      <c r="C1" s="144"/>
      <c r="D1" s="29" t="s">
        <v>614</v>
      </c>
      <c r="E1" s="30">
        <v>2022</v>
      </c>
    </row>
    <row r="2" spans="1:5" s="37" customFormat="1" ht="18.899999999999999" customHeight="1" x14ac:dyDescent="0.3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899999999999999" customHeight="1" x14ac:dyDescent="0.3">
      <c r="A3" s="144" t="s">
        <v>629</v>
      </c>
      <c r="B3" s="144"/>
      <c r="C3" s="144"/>
      <c r="D3" s="16" t="s">
        <v>620</v>
      </c>
      <c r="E3" s="30">
        <v>2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3696852.11</v>
      </c>
      <c r="D10" s="36">
        <v>2999067.15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3696852.11</v>
      </c>
      <c r="D15" s="36">
        <f>SUM(D8:D14)</f>
        <v>2999067.15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4323370.16</v>
      </c>
    </row>
    <row r="21" spans="1:5" x14ac:dyDescent="0.2">
      <c r="A21" s="35">
        <v>1231</v>
      </c>
      <c r="B21" s="31" t="s">
        <v>232</v>
      </c>
      <c r="C21" s="36">
        <v>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4313890.16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9480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2990677.7800000003</v>
      </c>
    </row>
    <row r="29" spans="1:5" x14ac:dyDescent="0.2">
      <c r="A29" s="35">
        <v>1241</v>
      </c>
      <c r="B29" s="31" t="s">
        <v>240</v>
      </c>
      <c r="C29" s="36">
        <v>548228.32999999996</v>
      </c>
    </row>
    <row r="30" spans="1:5" x14ac:dyDescent="0.2">
      <c r="A30" s="35">
        <v>1242</v>
      </c>
      <c r="B30" s="31" t="s">
        <v>241</v>
      </c>
      <c r="C30" s="36">
        <v>0</v>
      </c>
    </row>
    <row r="31" spans="1:5" x14ac:dyDescent="0.2">
      <c r="A31" s="35">
        <v>1243</v>
      </c>
      <c r="B31" s="31" t="s">
        <v>242</v>
      </c>
      <c r="C31" s="36">
        <v>0</v>
      </c>
    </row>
    <row r="32" spans="1:5" x14ac:dyDescent="0.2">
      <c r="A32" s="35">
        <v>1244</v>
      </c>
      <c r="B32" s="31" t="s">
        <v>243</v>
      </c>
      <c r="C32" s="36">
        <v>2377407.9900000002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65041.46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0</v>
      </c>
    </row>
    <row r="38" spans="1:5" x14ac:dyDescent="0.2">
      <c r="A38" s="35">
        <v>1251</v>
      </c>
      <c r="B38" s="31" t="s">
        <v>250</v>
      </c>
      <c r="C38" s="36">
        <v>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12754.3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12754.3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12754.3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  <row r="83" spans="1:5" ht="14.4" x14ac:dyDescent="0.3">
      <c r="A83" s="168" t="s">
        <v>630</v>
      </c>
      <c r="B83" s="167"/>
      <c r="C83" s="167"/>
      <c r="D83" s="167"/>
      <c r="E83" s="168"/>
    </row>
    <row r="84" spans="1:5" x14ac:dyDescent="0.2">
      <c r="A84" s="168"/>
      <c r="B84" s="168"/>
      <c r="C84" s="168"/>
      <c r="D84" s="168"/>
      <c r="E84" s="168"/>
    </row>
    <row r="85" spans="1:5" x14ac:dyDescent="0.2">
      <c r="A85" s="168"/>
      <c r="B85" s="168"/>
      <c r="C85" s="168"/>
      <c r="D85" s="168"/>
      <c r="E85" s="168"/>
    </row>
    <row r="86" spans="1:5" x14ac:dyDescent="0.2">
      <c r="A86" s="168"/>
      <c r="B86" s="168"/>
      <c r="C86" s="168"/>
      <c r="D86" s="168"/>
      <c r="E86" s="168"/>
    </row>
    <row r="87" spans="1:5" x14ac:dyDescent="0.2">
      <c r="A87" s="168"/>
      <c r="B87" s="168"/>
      <c r="C87" s="168"/>
      <c r="D87" s="168"/>
      <c r="E87" s="168"/>
    </row>
    <row r="88" spans="1:5" x14ac:dyDescent="0.2">
      <c r="A88" s="169" t="s">
        <v>631</v>
      </c>
      <c r="B88" s="166" t="s">
        <v>632</v>
      </c>
      <c r="C88" s="166"/>
      <c r="D88" s="166"/>
      <c r="E88" s="166"/>
    </row>
    <row r="89" spans="1:5" x14ac:dyDescent="0.2">
      <c r="A89" s="169" t="s">
        <v>633</v>
      </c>
      <c r="B89" s="166" t="s">
        <v>634</v>
      </c>
      <c r="C89" s="166"/>
      <c r="D89" s="166"/>
      <c r="E89" s="166"/>
    </row>
    <row r="90" spans="1:5" x14ac:dyDescent="0.2">
      <c r="A90" s="169" t="s">
        <v>635</v>
      </c>
      <c r="B90" s="166" t="s">
        <v>636</v>
      </c>
      <c r="C90" s="166"/>
      <c r="D90" s="166"/>
      <c r="E90" s="166"/>
    </row>
    <row r="91" spans="1:5" x14ac:dyDescent="0.2">
      <c r="A91" s="170"/>
      <c r="B91" s="170"/>
      <c r="C91" s="170"/>
      <c r="D91" s="170"/>
      <c r="E91" s="170"/>
    </row>
  </sheetData>
  <sheetProtection formatCells="0" formatColumns="0" formatRows="0" insertColumns="0" insertRows="0" insertHyperlinks="0" deleteColumns="0" deleteRows="0" sort="0" autoFilter="0" pivotTables="0"/>
  <mergeCells count="6">
    <mergeCell ref="B90:E90"/>
    <mergeCell ref="A1:C1"/>
    <mergeCell ref="A2:C2"/>
    <mergeCell ref="A3:C3"/>
    <mergeCell ref="B88:E88"/>
    <mergeCell ref="B89:E89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0866141732283472" right="0.70866141732283472" top="0.74803149606299213" bottom="0.74803149606299213" header="0.31496062992125984" footer="0.31496062992125984"/>
  <pageSetup scale="9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2022-07-19T19:05:01Z</cp:lastPrinted>
  <dcterms:created xsi:type="dcterms:W3CDTF">2012-12-11T20:36:24Z</dcterms:created>
  <dcterms:modified xsi:type="dcterms:W3CDTF">2022-07-19T19:12:15Z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