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'F1'!$A$1:$E$77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8" l="1"/>
  <c r="G31" i="18" s="1"/>
  <c r="D30" i="18"/>
  <c r="G30" i="18" s="1"/>
  <c r="D29" i="18"/>
  <c r="G29" i="18" s="1"/>
  <c r="G28" i="18" s="1"/>
  <c r="F28" i="18"/>
  <c r="E28" i="18"/>
  <c r="E21" i="18" s="1"/>
  <c r="D28" i="18"/>
  <c r="C28" i="18"/>
  <c r="B28" i="18"/>
  <c r="D26" i="18"/>
  <c r="G26" i="18" s="1"/>
  <c r="D25" i="18"/>
  <c r="D24" i="18" s="1"/>
  <c r="F24" i="18"/>
  <c r="F21" i="18" s="1"/>
  <c r="E24" i="18"/>
  <c r="C24" i="18"/>
  <c r="B24" i="18"/>
  <c r="D23" i="18"/>
  <c r="G23" i="18" s="1"/>
  <c r="D22" i="18"/>
  <c r="D21" i="18" s="1"/>
  <c r="C21" i="18"/>
  <c r="B21" i="18"/>
  <c r="D19" i="18"/>
  <c r="G19" i="18" s="1"/>
  <c r="G18" i="18"/>
  <c r="D18" i="18"/>
  <c r="D17" i="18"/>
  <c r="G17" i="18" s="1"/>
  <c r="G16" i="18" s="1"/>
  <c r="F16" i="18"/>
  <c r="F9" i="18" s="1"/>
  <c r="F33" i="18" s="1"/>
  <c r="E16" i="18"/>
  <c r="E9" i="18" s="1"/>
  <c r="E33" i="18" s="1"/>
  <c r="D16" i="18"/>
  <c r="C16" i="18"/>
  <c r="B16" i="18"/>
  <c r="D15" i="18"/>
  <c r="G15" i="18" s="1"/>
  <c r="D14" i="18"/>
  <c r="G14" i="18" s="1"/>
  <c r="D13" i="18"/>
  <c r="D12" i="18" s="1"/>
  <c r="F12" i="18"/>
  <c r="E12" i="18"/>
  <c r="C12" i="18"/>
  <c r="B12" i="18"/>
  <c r="D11" i="18"/>
  <c r="G10" i="18"/>
  <c r="D10" i="18"/>
  <c r="C9" i="18"/>
  <c r="C33" i="18" s="1"/>
  <c r="B9" i="18"/>
  <c r="B33" i="18" s="1"/>
  <c r="D75" i="17"/>
  <c r="G75" i="17" s="1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D69" i="17"/>
  <c r="G69" i="17" s="1"/>
  <c r="D68" i="17"/>
  <c r="G68" i="17" s="1"/>
  <c r="D67" i="17"/>
  <c r="G67" i="17" s="1"/>
  <c r="D66" i="17"/>
  <c r="G66" i="17" s="1"/>
  <c r="D65" i="17"/>
  <c r="G65" i="17" s="1"/>
  <c r="D64" i="17"/>
  <c r="G64" i="17" s="1"/>
  <c r="D63" i="17"/>
  <c r="G63" i="17" s="1"/>
  <c r="D62" i="17"/>
  <c r="D61" i="17" s="1"/>
  <c r="F61" i="17"/>
  <c r="E61" i="17"/>
  <c r="C61" i="17"/>
  <c r="B61" i="17"/>
  <c r="D60" i="17"/>
  <c r="G60" i="17" s="1"/>
  <c r="D59" i="17"/>
  <c r="G59" i="17" s="1"/>
  <c r="D58" i="17"/>
  <c r="G58" i="17" s="1"/>
  <c r="D57" i="17"/>
  <c r="G57" i="17" s="1"/>
  <c r="D56" i="17"/>
  <c r="G56" i="17" s="1"/>
  <c r="D55" i="17"/>
  <c r="D53" i="17" s="1"/>
  <c r="D54" i="17"/>
  <c r="G54" i="17" s="1"/>
  <c r="F53" i="17"/>
  <c r="E53" i="17"/>
  <c r="C53" i="17"/>
  <c r="C43" i="17" s="1"/>
  <c r="B53" i="17"/>
  <c r="D52" i="17"/>
  <c r="G52" i="17" s="1"/>
  <c r="D51" i="17"/>
  <c r="G51" i="17" s="1"/>
  <c r="D50" i="17"/>
  <c r="G50" i="17" s="1"/>
  <c r="D49" i="17"/>
  <c r="G49" i="17" s="1"/>
  <c r="D48" i="17"/>
  <c r="G48" i="17" s="1"/>
  <c r="D47" i="17"/>
  <c r="G47" i="17" s="1"/>
  <c r="D46" i="17"/>
  <c r="G46" i="17" s="1"/>
  <c r="D45" i="17"/>
  <c r="D44" i="17" s="1"/>
  <c r="D43" i="17" s="1"/>
  <c r="F44" i="17"/>
  <c r="E44" i="17"/>
  <c r="C44" i="17"/>
  <c r="B44" i="17"/>
  <c r="B43" i="17" s="1"/>
  <c r="F43" i="17"/>
  <c r="E43" i="17"/>
  <c r="D41" i="17"/>
  <c r="G41" i="17" s="1"/>
  <c r="D40" i="17"/>
  <c r="G40" i="17" s="1"/>
  <c r="G39" i="17"/>
  <c r="D39" i="17"/>
  <c r="D38" i="17"/>
  <c r="G38" i="17" s="1"/>
  <c r="F37" i="17"/>
  <c r="E37" i="17"/>
  <c r="D37" i="17"/>
  <c r="C37" i="17"/>
  <c r="B37" i="17"/>
  <c r="D36" i="17"/>
  <c r="G36" i="17" s="1"/>
  <c r="D35" i="17"/>
  <c r="G35" i="17" s="1"/>
  <c r="D34" i="17"/>
  <c r="G34" i="17" s="1"/>
  <c r="G33" i="17"/>
  <c r="D33" i="17"/>
  <c r="D32" i="17"/>
  <c r="G32" i="17" s="1"/>
  <c r="D31" i="17"/>
  <c r="G31" i="17" s="1"/>
  <c r="D30" i="17"/>
  <c r="D27" i="17" s="1"/>
  <c r="G29" i="17"/>
  <c r="D29" i="17"/>
  <c r="D28" i="17"/>
  <c r="G28" i="17" s="1"/>
  <c r="F27" i="17"/>
  <c r="E27" i="17"/>
  <c r="C27" i="17"/>
  <c r="B27" i="17"/>
  <c r="D26" i="17"/>
  <c r="G26" i="17" s="1"/>
  <c r="D25" i="17"/>
  <c r="G25" i="17" s="1"/>
  <c r="D24" i="17"/>
  <c r="G24" i="17" s="1"/>
  <c r="G23" i="17"/>
  <c r="D23" i="17"/>
  <c r="D22" i="17"/>
  <c r="G22" i="17" s="1"/>
  <c r="D21" i="17"/>
  <c r="G21" i="17" s="1"/>
  <c r="D20" i="17"/>
  <c r="D19" i="17" s="1"/>
  <c r="F19" i="17"/>
  <c r="E19" i="17"/>
  <c r="C19" i="17"/>
  <c r="B19" i="17"/>
  <c r="D18" i="17"/>
  <c r="G18" i="17" s="1"/>
  <c r="G17" i="17"/>
  <c r="D17" i="17"/>
  <c r="D16" i="17"/>
  <c r="G16" i="17" s="1"/>
  <c r="D15" i="17"/>
  <c r="G15" i="17" s="1"/>
  <c r="D14" i="17"/>
  <c r="G14" i="17" s="1"/>
  <c r="G13" i="17"/>
  <c r="D13" i="17"/>
  <c r="D12" i="17"/>
  <c r="G12" i="17" s="1"/>
  <c r="D11" i="17"/>
  <c r="D10" i="17" s="1"/>
  <c r="F10" i="17"/>
  <c r="F9" i="17" s="1"/>
  <c r="F77" i="17" s="1"/>
  <c r="E10" i="17"/>
  <c r="C10" i="17"/>
  <c r="B10" i="17"/>
  <c r="B9" i="17" s="1"/>
  <c r="E9" i="17"/>
  <c r="E77" i="17" s="1"/>
  <c r="C9" i="17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D19" i="16" s="1"/>
  <c r="F19" i="16"/>
  <c r="E19" i="16"/>
  <c r="C19" i="16"/>
  <c r="C29" i="16" s="1"/>
  <c r="B19" i="16"/>
  <c r="B29" i="16" s="1"/>
  <c r="D29" i="16" s="1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B9" i="16"/>
  <c r="D157" i="13"/>
  <c r="G157" i="13" s="1"/>
  <c r="G156" i="13"/>
  <c r="D156" i="13"/>
  <c r="D155" i="13"/>
  <c r="G155" i="13" s="1"/>
  <c r="G154" i="13"/>
  <c r="D154" i="13"/>
  <c r="D153" i="13"/>
  <c r="G153" i="13" s="1"/>
  <c r="G152" i="13"/>
  <c r="D152" i="13"/>
  <c r="D151" i="13"/>
  <c r="G151" i="13" s="1"/>
  <c r="F150" i="13"/>
  <c r="E150" i="13"/>
  <c r="C150" i="13"/>
  <c r="B150" i="13"/>
  <c r="D149" i="13"/>
  <c r="G149" i="13" s="1"/>
  <c r="G148" i="13"/>
  <c r="D148" i="13"/>
  <c r="D147" i="13"/>
  <c r="G147" i="13" s="1"/>
  <c r="F146" i="13"/>
  <c r="E146" i="13"/>
  <c r="D146" i="13"/>
  <c r="C146" i="13"/>
  <c r="C84" i="13" s="1"/>
  <c r="B146" i="13"/>
  <c r="D145" i="13"/>
  <c r="G145" i="13" s="1"/>
  <c r="G144" i="13"/>
  <c r="D144" i="13"/>
  <c r="D143" i="13"/>
  <c r="G143" i="13" s="1"/>
  <c r="G142" i="13"/>
  <c r="D142" i="13"/>
  <c r="D141" i="13"/>
  <c r="G141" i="13" s="1"/>
  <c r="G140" i="13"/>
  <c r="D140" i="13"/>
  <c r="D139" i="13"/>
  <c r="D137" i="13" s="1"/>
  <c r="G138" i="13"/>
  <c r="D138" i="13"/>
  <c r="F137" i="13"/>
  <c r="E137" i="13"/>
  <c r="C137" i="13"/>
  <c r="B137" i="13"/>
  <c r="G136" i="13"/>
  <c r="D136" i="13"/>
  <c r="D135" i="13"/>
  <c r="G135" i="13" s="1"/>
  <c r="G134" i="13"/>
  <c r="D134" i="13"/>
  <c r="D133" i="13" s="1"/>
  <c r="F133" i="13"/>
  <c r="E133" i="13"/>
  <c r="C133" i="13"/>
  <c r="B133" i="13"/>
  <c r="G132" i="13"/>
  <c r="D132" i="13"/>
  <c r="D131" i="13"/>
  <c r="G131" i="13" s="1"/>
  <c r="G130" i="13"/>
  <c r="D130" i="13"/>
  <c r="D129" i="13"/>
  <c r="G129" i="13" s="1"/>
  <c r="G128" i="13"/>
  <c r="D128" i="13"/>
  <c r="D127" i="13"/>
  <c r="G127" i="13" s="1"/>
  <c r="G126" i="13"/>
  <c r="D126" i="13"/>
  <c r="D125" i="13"/>
  <c r="G125" i="13" s="1"/>
  <c r="G124" i="13"/>
  <c r="G123" i="13" s="1"/>
  <c r="D124" i="13"/>
  <c r="D123" i="13" s="1"/>
  <c r="F123" i="13"/>
  <c r="E123" i="13"/>
  <c r="C123" i="13"/>
  <c r="B123" i="13"/>
  <c r="G122" i="13"/>
  <c r="D122" i="13"/>
  <c r="D121" i="13"/>
  <c r="G121" i="13" s="1"/>
  <c r="G120" i="13"/>
  <c r="D120" i="13"/>
  <c r="D119" i="13"/>
  <c r="G119" i="13" s="1"/>
  <c r="G118" i="13"/>
  <c r="D118" i="13"/>
  <c r="D117" i="13"/>
  <c r="G117" i="13" s="1"/>
  <c r="G116" i="13"/>
  <c r="D116" i="13"/>
  <c r="D115" i="13"/>
  <c r="G115" i="13" s="1"/>
  <c r="G114" i="13"/>
  <c r="D114" i="13"/>
  <c r="D113" i="13" s="1"/>
  <c r="F113" i="13"/>
  <c r="E113" i="13"/>
  <c r="C113" i="13"/>
  <c r="B113" i="13"/>
  <c r="G112" i="13"/>
  <c r="D112" i="13"/>
  <c r="D111" i="13"/>
  <c r="G111" i="13" s="1"/>
  <c r="G110" i="13"/>
  <c r="D110" i="13"/>
  <c r="D109" i="13"/>
  <c r="G109" i="13" s="1"/>
  <c r="G108" i="13"/>
  <c r="D108" i="13"/>
  <c r="D107" i="13"/>
  <c r="G107" i="13" s="1"/>
  <c r="G106" i="13"/>
  <c r="D106" i="13"/>
  <c r="D105" i="13"/>
  <c r="G105" i="13" s="1"/>
  <c r="G104" i="13"/>
  <c r="D104" i="13"/>
  <c r="D103" i="13" s="1"/>
  <c r="F103" i="13"/>
  <c r="E103" i="13"/>
  <c r="C103" i="13"/>
  <c r="B103" i="13"/>
  <c r="G102" i="13"/>
  <c r="D102" i="13"/>
  <c r="D101" i="13"/>
  <c r="G101" i="13" s="1"/>
  <c r="G100" i="13"/>
  <c r="D100" i="13"/>
  <c r="D99" i="13"/>
  <c r="G99" i="13" s="1"/>
  <c r="G98" i="13"/>
  <c r="D98" i="13"/>
  <c r="D97" i="13"/>
  <c r="G97" i="13" s="1"/>
  <c r="G96" i="13"/>
  <c r="D96" i="13"/>
  <c r="D95" i="13"/>
  <c r="G95" i="13" s="1"/>
  <c r="G94" i="13"/>
  <c r="D94" i="13"/>
  <c r="D93" i="13" s="1"/>
  <c r="F93" i="13"/>
  <c r="E93" i="13"/>
  <c r="C93" i="13"/>
  <c r="B93" i="13"/>
  <c r="G92" i="13"/>
  <c r="D92" i="13"/>
  <c r="D91" i="13"/>
  <c r="G91" i="13" s="1"/>
  <c r="G90" i="13"/>
  <c r="D90" i="13"/>
  <c r="D89" i="13"/>
  <c r="G89" i="13" s="1"/>
  <c r="G88" i="13"/>
  <c r="D88" i="13"/>
  <c r="D87" i="13"/>
  <c r="D85" i="13" s="1"/>
  <c r="G86" i="13"/>
  <c r="D86" i="13"/>
  <c r="F85" i="13"/>
  <c r="F84" i="13" s="1"/>
  <c r="E85" i="13"/>
  <c r="E84" i="13" s="1"/>
  <c r="C85" i="13"/>
  <c r="B85" i="13"/>
  <c r="B84" i="13" s="1"/>
  <c r="D82" i="13"/>
  <c r="G82" i="13" s="1"/>
  <c r="G81" i="13"/>
  <c r="D81" i="13"/>
  <c r="D80" i="13"/>
  <c r="G80" i="13" s="1"/>
  <c r="G79" i="13"/>
  <c r="D79" i="13"/>
  <c r="D78" i="13"/>
  <c r="G78" i="13" s="1"/>
  <c r="G77" i="13"/>
  <c r="D77" i="13"/>
  <c r="D76" i="13"/>
  <c r="G76" i="13" s="1"/>
  <c r="F75" i="13"/>
  <c r="E75" i="13"/>
  <c r="D75" i="13"/>
  <c r="C75" i="13"/>
  <c r="B75" i="13"/>
  <c r="D74" i="13"/>
  <c r="G74" i="13" s="1"/>
  <c r="G73" i="13"/>
  <c r="D73" i="13"/>
  <c r="D72" i="13"/>
  <c r="G72" i="13" s="1"/>
  <c r="F71" i="13"/>
  <c r="E71" i="13"/>
  <c r="C71" i="13"/>
  <c r="B71" i="13"/>
  <c r="D70" i="13"/>
  <c r="G70" i="13" s="1"/>
  <c r="G69" i="13"/>
  <c r="D69" i="13"/>
  <c r="D68" i="13"/>
  <c r="G68" i="13" s="1"/>
  <c r="G67" i="13"/>
  <c r="D67" i="13"/>
  <c r="D66" i="13"/>
  <c r="G66" i="13" s="1"/>
  <c r="G65" i="13"/>
  <c r="D65" i="13"/>
  <c r="D64" i="13"/>
  <c r="D62" i="13" s="1"/>
  <c r="G63" i="13"/>
  <c r="D63" i="13"/>
  <c r="F62" i="13"/>
  <c r="E62" i="13"/>
  <c r="C62" i="13"/>
  <c r="B62" i="13"/>
  <c r="G61" i="13"/>
  <c r="D61" i="13"/>
  <c r="D60" i="13"/>
  <c r="G60" i="13" s="1"/>
  <c r="G59" i="13"/>
  <c r="G58" i="13" s="1"/>
  <c r="D59" i="13"/>
  <c r="D58" i="13" s="1"/>
  <c r="F58" i="13"/>
  <c r="E58" i="13"/>
  <c r="C58" i="13"/>
  <c r="B58" i="13"/>
  <c r="G57" i="13"/>
  <c r="D57" i="13"/>
  <c r="D56" i="13"/>
  <c r="G56" i="13" s="1"/>
  <c r="G55" i="13"/>
  <c r="D55" i="13"/>
  <c r="D54" i="13"/>
  <c r="G54" i="13" s="1"/>
  <c r="G53" i="13"/>
  <c r="D53" i="13"/>
  <c r="D52" i="13"/>
  <c r="G52" i="13" s="1"/>
  <c r="G51" i="13"/>
  <c r="D51" i="13"/>
  <c r="D50" i="13"/>
  <c r="G50" i="13" s="1"/>
  <c r="G49" i="13"/>
  <c r="D49" i="13"/>
  <c r="D48" i="13" s="1"/>
  <c r="F48" i="13"/>
  <c r="E48" i="13"/>
  <c r="C48" i="13"/>
  <c r="B48" i="13"/>
  <c r="G47" i="13"/>
  <c r="D47" i="13"/>
  <c r="D46" i="13"/>
  <c r="G46" i="13" s="1"/>
  <c r="D45" i="13"/>
  <c r="G45" i="13" s="1"/>
  <c r="D44" i="13"/>
  <c r="G44" i="13" s="1"/>
  <c r="G43" i="13"/>
  <c r="D43" i="13"/>
  <c r="D42" i="13"/>
  <c r="G42" i="13" s="1"/>
  <c r="D41" i="13"/>
  <c r="G41" i="13" s="1"/>
  <c r="D40" i="13"/>
  <c r="G40" i="13" s="1"/>
  <c r="G39" i="13"/>
  <c r="D39" i="13"/>
  <c r="D38" i="13" s="1"/>
  <c r="F38" i="13"/>
  <c r="E38" i="13"/>
  <c r="C38" i="13"/>
  <c r="B38" i="13"/>
  <c r="G37" i="13"/>
  <c r="D37" i="13"/>
  <c r="D36" i="13"/>
  <c r="G36" i="13" s="1"/>
  <c r="D35" i="13"/>
  <c r="G35" i="13" s="1"/>
  <c r="D34" i="13"/>
  <c r="G34" i="13" s="1"/>
  <c r="G33" i="13"/>
  <c r="D33" i="13"/>
  <c r="D32" i="13"/>
  <c r="G32" i="13" s="1"/>
  <c r="D31" i="13"/>
  <c r="G31" i="13" s="1"/>
  <c r="D30" i="13"/>
  <c r="G30" i="13" s="1"/>
  <c r="G29" i="13"/>
  <c r="D29" i="13"/>
  <c r="D28" i="13" s="1"/>
  <c r="F28" i="13"/>
  <c r="E28" i="13"/>
  <c r="C28" i="13"/>
  <c r="B28" i="13"/>
  <c r="G27" i="13"/>
  <c r="D27" i="13"/>
  <c r="D26" i="13"/>
  <c r="G26" i="13" s="1"/>
  <c r="G25" i="13"/>
  <c r="D25" i="13"/>
  <c r="D24" i="13"/>
  <c r="G24" i="13" s="1"/>
  <c r="G23" i="13"/>
  <c r="D23" i="13"/>
  <c r="D22" i="13"/>
  <c r="G22" i="13" s="1"/>
  <c r="G21" i="13"/>
  <c r="D21" i="13"/>
  <c r="D20" i="13"/>
  <c r="G20" i="13" s="1"/>
  <c r="G19" i="13"/>
  <c r="D19" i="13"/>
  <c r="D18" i="13" s="1"/>
  <c r="F18" i="13"/>
  <c r="E18" i="13"/>
  <c r="C18" i="13"/>
  <c r="B18" i="13"/>
  <c r="G17" i="13"/>
  <c r="D17" i="13"/>
  <c r="D16" i="13"/>
  <c r="G16" i="13" s="1"/>
  <c r="D15" i="13"/>
  <c r="G15" i="13" s="1"/>
  <c r="D14" i="13"/>
  <c r="G14" i="13" s="1"/>
  <c r="G13" i="13"/>
  <c r="D13" i="13"/>
  <c r="D12" i="13"/>
  <c r="D10" i="13" s="1"/>
  <c r="D11" i="13"/>
  <c r="G11" i="13" s="1"/>
  <c r="F10" i="13"/>
  <c r="F9" i="13" s="1"/>
  <c r="F159" i="13" s="1"/>
  <c r="E10" i="13"/>
  <c r="E9" i="13" s="1"/>
  <c r="E159" i="13" s="1"/>
  <c r="C10" i="13"/>
  <c r="B10" i="13"/>
  <c r="B9" i="13" s="1"/>
  <c r="B159" i="13" s="1"/>
  <c r="C9" i="13"/>
  <c r="C159" i="13" s="1"/>
  <c r="D9" i="18" l="1"/>
  <c r="D33" i="18" s="1"/>
  <c r="G11" i="18"/>
  <c r="G13" i="18"/>
  <c r="G12" i="18" s="1"/>
  <c r="G22" i="18"/>
  <c r="G21" i="18" s="1"/>
  <c r="G25" i="18"/>
  <c r="G24" i="18" s="1"/>
  <c r="D9" i="17"/>
  <c r="D77" i="17" s="1"/>
  <c r="C77" i="17"/>
  <c r="G37" i="17"/>
  <c r="B77" i="17"/>
  <c r="G20" i="17"/>
  <c r="G19" i="17" s="1"/>
  <c r="G30" i="17"/>
  <c r="G27" i="17" s="1"/>
  <c r="G45" i="17"/>
  <c r="G44" i="17" s="1"/>
  <c r="G55" i="17"/>
  <c r="G53" i="17" s="1"/>
  <c r="G11" i="17"/>
  <c r="G10" i="17" s="1"/>
  <c r="G62" i="17"/>
  <c r="G61" i="17" s="1"/>
  <c r="G72" i="17"/>
  <c r="G71" i="17" s="1"/>
  <c r="G29" i="16"/>
  <c r="G20" i="16"/>
  <c r="G19" i="16" s="1"/>
  <c r="G10" i="16"/>
  <c r="G9" i="16" s="1"/>
  <c r="G113" i="13"/>
  <c r="G18" i="13"/>
  <c r="G28" i="13"/>
  <c r="G38" i="13"/>
  <c r="G48" i="13"/>
  <c r="D9" i="13"/>
  <c r="G93" i="13"/>
  <c r="G133" i="13"/>
  <c r="G71" i="13"/>
  <c r="G146" i="13"/>
  <c r="G150" i="13"/>
  <c r="G62" i="13"/>
  <c r="G75" i="13"/>
  <c r="G103" i="13"/>
  <c r="D71" i="13"/>
  <c r="D150" i="13"/>
  <c r="D84" i="13" s="1"/>
  <c r="G12" i="13"/>
  <c r="G10" i="13" s="1"/>
  <c r="G9" i="13" s="1"/>
  <c r="G64" i="13"/>
  <c r="G87" i="13"/>
  <c r="G85" i="13" s="1"/>
  <c r="G139" i="13"/>
  <c r="G137" i="13" s="1"/>
  <c r="G9" i="18" l="1"/>
  <c r="G33" i="18" s="1"/>
  <c r="G9" i="17"/>
  <c r="G43" i="17"/>
  <c r="G84" i="13"/>
  <c r="G159" i="13"/>
  <c r="D159" i="13"/>
  <c r="G77" i="17" l="1"/>
  <c r="F75" i="10" l="1"/>
  <c r="E75" i="10"/>
  <c r="C75" i="10"/>
  <c r="B75" i="10"/>
  <c r="G74" i="10"/>
  <c r="D74" i="10"/>
  <c r="D75" i="10" s="1"/>
  <c r="G73" i="10"/>
  <c r="G75" i="10" s="1"/>
  <c r="D73" i="10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F59" i="10"/>
  <c r="G59" i="10" s="1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D6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D37" i="10" s="1"/>
  <c r="G38" i="10"/>
  <c r="D38" i="10"/>
  <c r="F37" i="10"/>
  <c r="G37" i="10" s="1"/>
  <c r="E37" i="10"/>
  <c r="C37" i="10"/>
  <c r="B37" i="10"/>
  <c r="G36" i="10"/>
  <c r="D36" i="10"/>
  <c r="F35" i="10"/>
  <c r="G35" i="10" s="1"/>
  <c r="E35" i="10"/>
  <c r="C35" i="10"/>
  <c r="B35" i="10"/>
  <c r="D35" i="10" s="1"/>
  <c r="G34" i="10"/>
  <c r="D34" i="10"/>
  <c r="G33" i="10"/>
  <c r="D33" i="10"/>
  <c r="G32" i="10"/>
  <c r="D32" i="10"/>
  <c r="G31" i="10"/>
  <c r="D31" i="10"/>
  <c r="G30" i="10"/>
  <c r="D30" i="10"/>
  <c r="G29" i="10"/>
  <c r="D29" i="10"/>
  <c r="F28" i="10"/>
  <c r="G28" i="10" s="1"/>
  <c r="E28" i="10"/>
  <c r="D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D16" i="10" s="1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41" i="10" l="1"/>
  <c r="D70" i="10" s="1"/>
  <c r="G41" i="10"/>
  <c r="G70" i="10" s="1"/>
  <c r="G65" i="10"/>
  <c r="F41" i="10"/>
  <c r="G45" i="10"/>
  <c r="G42" i="10" l="1"/>
  <c r="F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C40" i="12"/>
  <c r="C44" i="12" s="1"/>
  <c r="E37" i="12"/>
  <c r="E44" i="12" s="1"/>
  <c r="D37" i="12"/>
  <c r="D44" i="12" s="1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F75" i="6" l="1"/>
  <c r="E75" i="6"/>
  <c r="F68" i="6"/>
  <c r="E68" i="6"/>
  <c r="F63" i="6"/>
  <c r="F79" i="6" s="1"/>
  <c r="E63" i="6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E9" i="6"/>
  <c r="C9" i="6"/>
  <c r="B9" i="6"/>
  <c r="E79" i="6" l="1"/>
  <c r="C47" i="6"/>
  <c r="C62" i="6" s="1"/>
  <c r="E47" i="6"/>
  <c r="E59" i="6" s="1"/>
  <c r="B47" i="6"/>
  <c r="B62" i="6" s="1"/>
  <c r="F47" i="6"/>
  <c r="F59" i="6" s="1"/>
  <c r="F81" i="6" s="1"/>
  <c r="E81" i="6"/>
  <c r="K20" i="8" l="1"/>
  <c r="E20" i="8"/>
  <c r="K14" i="8"/>
  <c r="J14" i="8"/>
  <c r="I14" i="8"/>
  <c r="H14" i="8"/>
  <c r="G14" i="8"/>
  <c r="E14" i="8"/>
  <c r="K8" i="8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4" i="7"/>
  <c r="F23" i="7"/>
  <c r="F22" i="7" s="1"/>
  <c r="H22" i="7"/>
  <c r="G22" i="7"/>
  <c r="E22" i="7"/>
  <c r="D22" i="7"/>
  <c r="C22" i="7"/>
  <c r="B22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C8" i="7" s="1"/>
  <c r="C20" i="7" s="1"/>
  <c r="B9" i="7"/>
  <c r="B8" i="7" s="1"/>
  <c r="B20" i="7" s="1"/>
  <c r="E8" i="7"/>
  <c r="E20" i="7" s="1"/>
  <c r="F8" i="7" l="1"/>
  <c r="F20" i="7" s="1"/>
  <c r="G78" i="10" l="1"/>
  <c r="D78" i="10"/>
</calcChain>
</file>

<file path=xl/sharedStrings.xml><?xml version="1.0" encoding="utf-8"?>
<sst xmlns="http://schemas.openxmlformats.org/spreadsheetml/2006/main" count="897" uniqueCount="659">
  <si>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</si>
  <si>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</si>
  <si>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</si>
  <si>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</si>
  <si>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</si>
  <si>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</si>
  <si>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</si>
  <si>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</si>
  <si>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</si>
  <si>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</si>
  <si>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</si>
  <si>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</si>
  <si>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</si>
  <si>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</si>
  <si>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</si>
  <si>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</si>
  <si>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</si>
  <si>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</si>
  <si>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</si>
  <si>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</si>
  <si>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</si>
  <si>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</si>
  <si>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</si>
  <si>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</si>
  <si>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</si>
  <si>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</si>
  <si>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</si>
  <si>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</si>
  <si>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</si>
  <si>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</si>
  <si>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</si>
  <si>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</si>
  <si>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</si>
  <si>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</si>
  <si>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</si>
  <si>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</si>
  <si>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</si>
  <si>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</si>
  <si>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</si>
  <si>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</si>
  <si>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</si>
  <si>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</si>
  <si>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</si>
  <si>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</si>
  <si>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</si>
  <si>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</si>
  <si>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</si>
  <si>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</si>
  <si>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</si>
  <si>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</si>
  <si>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</si>
  <si>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</si>
  <si>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</si>
  <si>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</si>
  <si>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</si>
  <si>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</si>
  <si>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</si>
  <si>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</si>
  <si>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</si>
  <si>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</si>
  <si>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</si>
  <si>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</si>
  <si>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</si>
  <si>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</si>
  <si>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</si>
  <si>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</si>
  <si>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</si>
  <si>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</si>
  <si>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</si>
  <si>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</si>
  <si>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</si>
  <si>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</si>
  <si>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</si>
  <si>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</si>
  <si>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</si>
  <si>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</si>
  <si>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</si>
  <si>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</si>
  <si>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</si>
  <si>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</si>
  <si>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</si>
  <si>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</si>
  <si>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</si>
  <si>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</si>
  <si>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</si>
  <si>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</si>
  <si>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</si>
  <si>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</si>
  <si>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</si>
  <si>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</si>
  <si>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</si>
  <si>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</si>
  <si>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</si>
  <si>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</si>
  <si>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</si>
  <si>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</si>
  <si>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</si>
  <si>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</si>
  <si>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</si>
  <si>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</si>
  <si>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</si>
  <si>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</si>
  <si>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</si>
  <si>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</si>
  <si>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</si>
  <si>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</si>
  <si>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</si>
  <si>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</si>
  <si>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</si>
  <si>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</si>
  <si>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</si>
  <si>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</si>
  <si>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</si>
  <si>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</si>
  <si>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</si>
  <si>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</si>
  <si>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</si>
  <si>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</si>
  <si>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</si>
  <si>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</si>
  <si>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</si>
  <si>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</si>
  <si>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</si>
  <si>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</si>
  <si>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</si>
  <si>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</si>
  <si>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</si>
  <si>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</si>
  <si>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</si>
  <si>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</si>
  <si>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</si>
  <si>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</si>
  <si>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</si>
  <si>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</si>
  <si>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</si>
  <si>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</si>
  <si>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</si>
  <si>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</si>
  <si>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</si>
  <si>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</si>
  <si>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</si>
  <si>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</si>
  <si>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</si>
  <si>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</si>
  <si>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</si>
  <si>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</si>
  <si>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</si>
  <si>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</si>
  <si>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</si>
  <si>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</si>
  <si>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</si>
  <si>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</si>
  <si>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</si>
  <si>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</si>
  <si>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</si>
  <si>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</si>
  <si>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</si>
  <si>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</si>
  <si>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</si>
  <si>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</si>
  <si>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</si>
  <si>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</si>
  <si>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</si>
  <si>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</si>
  <si>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</si>
  <si>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</si>
  <si>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</si>
  <si>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</si>
  <si>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</si>
  <si>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</si>
  <si>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</si>
  <si>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</si>
  <si>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</si>
  <si>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</si>
  <si>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</si>
  <si>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SISTEMA PARA EL DESARROLLO INTEGRAL DE LA FAMILIA DEL MUNICIPIO DE ACAMBARO GUANAJUATO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</si>
  <si>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</si>
  <si>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</si>
  <si>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</si>
  <si>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</si>
  <si>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</si>
  <si>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</si>
  <si>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</si>
  <si>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</si>
  <si>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</si>
  <si>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</si>
  <si>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</si>
  <si>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</si>
  <si>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</si>
  <si>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</si>
  <si>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</si>
  <si>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</si>
  <si>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</si>
  <si>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</si>
  <si>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</si>
  <si>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</si>
  <si>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</si>
  <si>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</si>
  <si>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</si>
  <si>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</si>
  <si>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</si>
  <si>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</si>
  <si>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</si>
  <si>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</si>
  <si>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</si>
  <si>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</si>
  <si>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</si>
  <si>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</si>
  <si>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</si>
  <si>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</si>
  <si>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</si>
  <si>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</si>
  <si>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</si>
  <si>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</si>
  <si>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</si>
  <si>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</si>
  <si>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</si>
  <si>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</si>
  <si>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</si>
  <si>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</si>
  <si>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</si>
  <si>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</si>
  <si>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</si>
  <si>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</si>
  <si>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</si>
  <si>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</si>
  <si>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</si>
  <si>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</si>
  <si>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</si>
  <si>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</si>
  <si>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</si>
  <si>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</si>
  <si>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</si>
  <si>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</si>
  <si>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</si>
  <si>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</si>
  <si>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</si>
  <si>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</si>
  <si>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</si>
  <si>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</si>
  <si>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</si>
  <si>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</si>
  <si>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</si>
  <si>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</si>
  <si>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</si>
  <si>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</si>
  <si>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</si>
  <si>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</si>
  <si>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</si>
  <si>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</si>
  <si>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</si>
  <si>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</si>
  <si>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</si>
  <si>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</si>
  <si>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</si>
  <si>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</si>
  <si>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</si>
  <si>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</si>
  <si>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</si>
  <si>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</si>
  <si>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</si>
  <si>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</si>
  <si>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</si>
  <si>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</si>
  <si>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</si>
  <si>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</si>
  <si>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</si>
  <si>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</si>
  <si>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</si>
  <si>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</si>
  <si>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</si>
  <si>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</si>
  <si>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</si>
  <si>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</si>
  <si>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</si>
  <si>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</si>
  <si>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</si>
  <si>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</si>
  <si>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</si>
  <si>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</si>
  <si>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</si>
  <si>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</si>
  <si>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</si>
  <si>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</si>
  <si>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</si>
  <si>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</si>
  <si>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</si>
  <si>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</si>
  <si>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</si>
  <si>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</si>
  <si>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</si>
  <si>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</si>
  <si>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</si>
  <si>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</si>
  <si>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</si>
  <si>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</si>
  <si>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</si>
  <si>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</si>
  <si>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</si>
  <si>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</si>
  <si>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</si>
  <si>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</si>
  <si>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</si>
  <si>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</si>
  <si>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</si>
  <si>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</si>
  <si>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</si>
  <si>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</si>
  <si>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</si>
  <si>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</si>
  <si>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</si>
  <si>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</si>
  <si>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</si>
  <si>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</si>
  <si>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</si>
  <si>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</si>
  <si>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</si>
  <si>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</si>
  <si>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</si>
  <si>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</si>
  <si>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</si>
  <si>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</si>
  <si>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</si>
  <si>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</si>
  <si>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</si>
  <si>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</si>
  <si>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</si>
  <si>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</si>
  <si>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</si>
  <si>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</si>
  <si>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</si>
  <si>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</si>
  <si>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</si>
  <si>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</si>
  <si>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</si>
  <si>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</si>
  <si>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</si>
  <si>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</si>
  <si>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</si>
  <si>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</si>
  <si>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</si>
  <si>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</si>
  <si>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</si>
  <si>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</si>
  <si>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</si>
  <si>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</si>
  <si>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</si>
  <si>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</si>
  <si>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</si>
  <si>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</si>
  <si>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</si>
  <si>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</si>
  <si>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</si>
  <si>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</si>
  <si>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</si>
  <si>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</si>
  <si>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</si>
  <si>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</si>
  <si>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</si>
  <si>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</si>
  <si>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</si>
  <si>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</si>
  <si>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</si>
  <si>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</si>
  <si>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</si>
  <si>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</si>
  <si>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</si>
  <si>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</si>
  <si>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</si>
  <si>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</si>
  <si>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</si>
  <si>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</si>
  <si>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</si>
  <si>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</si>
  <si>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</si>
  <si>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</si>
  <si>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</si>
  <si>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</si>
  <si>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</si>
  <si>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</si>
  <si>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</si>
  <si>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</si>
  <si>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</si>
  <si>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</si>
  <si>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</si>
  <si>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</si>
  <si>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</si>
  <si>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</si>
  <si>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</si>
  <si>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</si>
  <si>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</si>
  <si>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</si>
  <si>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</si>
  <si>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</si>
  <si>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</si>
  <si>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</si>
  <si>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</si>
  <si>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</si>
  <si>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</si>
  <si>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</si>
  <si>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</si>
  <si>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</si>
  <si>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</si>
  <si>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</si>
  <si>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</si>
  <si>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</si>
  <si>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</si>
  <si>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</si>
  <si>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</si>
  <si>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</si>
  <si>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</si>
  <si>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</si>
  <si>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</si>
  <si>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</si>
  <si>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</si>
  <si>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</si>
  <si>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</si>
  <si>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</si>
  <si>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</si>
  <si>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</si>
  <si>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</si>
  <si>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</si>
  <si>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</si>
  <si>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</si>
  <si>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</si>
  <si>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</si>
  <si>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</si>
  <si>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</si>
  <si>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</si>
  <si>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</si>
  <si>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</si>
  <si>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</si>
  <si>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</si>
  <si>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</si>
  <si>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</si>
  <si>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</si>
  <si>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</si>
  <si>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</si>
  <si>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</si>
  <si>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</si>
  <si>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</si>
  <si>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</si>
  <si>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</si>
  <si>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</si>
  <si>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</si>
  <si>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</si>
  <si>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</si>
  <si>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</si>
  <si>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</si>
  <si>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</si>
  <si>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</si>
  <si>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</si>
  <si>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</si>
  <si>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</si>
  <si>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</si>
  <si>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</si>
  <si>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</si>
  <si>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</si>
  <si>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</si>
  <si>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</si>
  <si>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</si>
  <si>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</si>
  <si>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</si>
  <si>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</si>
  <si>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</si>
  <si>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</si>
  <si>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</si>
  <si>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</si>
  <si>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</si>
  <si>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</si>
  <si>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</si>
  <si>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</si>
  <si>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</si>
  <si>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</si>
  <si>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</si>
  <si>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</si>
  <si>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</si>
  <si>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</si>
  <si>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</si>
  <si>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</si>
  <si>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</si>
  <si>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</si>
  <si>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</si>
  <si>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</si>
  <si>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</si>
  <si>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</si>
  <si>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</si>
  <si>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</si>
  <si>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</si>
  <si>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</si>
  <si>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</si>
  <si>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</si>
  <si>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</si>
  <si>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</si>
  <si>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</si>
  <si>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</si>
  <si>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</si>
  <si>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</si>
  <si>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</si>
  <si>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</si>
  <si>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</si>
  <si>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</si>
  <si>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</si>
  <si>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</si>
  <si>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</si>
  <si>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</si>
  <si>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</si>
  <si>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</si>
  <si>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</si>
  <si>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</si>
  <si>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</si>
  <si>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</si>
  <si>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</si>
  <si>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</si>
  <si>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</si>
  <si>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</si>
  <si>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</si>
  <si>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</si>
  <si>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</si>
  <si>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</si>
  <si>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</si>
  <si>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</si>
  <si>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</si>
  <si>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</si>
  <si>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</si>
  <si>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</si>
  <si>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</si>
  <si>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</si>
  <si>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Bajo protesta de decir verdad declaramos que los Estados Financieros y sus notas, son razonablemente correctos y son responsabilidad del emisor.</t>
  </si>
  <si>
    <t>________________________________________________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</si>
  <si>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</si>
  <si>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</si>
  <si>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</si>
  <si>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</si>
  <si>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</si>
  <si>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</si>
  <si>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</si>
  <si>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</si>
  <si>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</si>
  <si>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</si>
  <si>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</si>
  <si>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</si>
  <si>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</si>
  <si>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</si>
  <si>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</si>
  <si>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</si>
  <si>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</si>
  <si>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</si>
  <si>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</si>
  <si>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</si>
  <si>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</si>
  <si>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</si>
  <si>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</si>
  <si>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</si>
  <si>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</si>
  <si>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</si>
  <si>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</si>
  <si>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</si>
  <si>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</si>
  <si>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</si>
  <si>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</si>
  <si>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</si>
  <si>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</si>
  <si>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</si>
  <si>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</si>
  <si>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</si>
  <si>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</si>
  <si>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</si>
  <si>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</si>
  <si>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</si>
  <si>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</si>
  <si>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</si>
  <si>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</si>
  <si>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</si>
  <si>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</si>
  <si>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</si>
  <si>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</si>
  <si>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</si>
  <si>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</si>
  <si>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</si>
  <si>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</si>
  <si>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</si>
  <si>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</si>
  <si>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</si>
  <si>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</si>
  <si>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</si>
  <si>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</si>
  <si>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</si>
  <si>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</si>
  <si>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</si>
  <si>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</si>
  <si>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</si>
  <si>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</si>
  <si>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</si>
  <si>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</si>
  <si>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</si>
  <si>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</si>
  <si>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</si>
  <si>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</si>
  <si>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</si>
  <si>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</si>
  <si>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</si>
  <si>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</si>
  <si>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</si>
  <si>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</si>
  <si>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</si>
  <si>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</si>
  <si>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</si>
  <si>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</si>
  <si>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</si>
  <si>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</si>
  <si>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</si>
  <si>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</si>
  <si>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</si>
  <si>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</si>
  <si>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</si>
  <si>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</si>
  <si>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</si>
  <si>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</si>
  <si>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</si>
  <si>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</si>
  <si>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</si>
  <si>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</si>
  <si>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</si>
  <si>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</si>
  <si>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</si>
  <si>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</si>
  <si>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</si>
  <si>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</si>
  <si>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</si>
  <si>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</si>
  <si>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</si>
  <si>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</si>
  <si>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</si>
  <si>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</si>
  <si>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</si>
  <si>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</si>
  <si>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</si>
  <si>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</si>
  <si>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</si>
  <si>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</si>
  <si>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</si>
  <si>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</si>
  <si>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</si>
  <si>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</si>
  <si>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</si>
  <si>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</si>
  <si>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</si>
  <si>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</si>
  <si>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</si>
  <si>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</si>
  <si>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</si>
  <si>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</si>
  <si>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LIC. GABRIEL NICOLAS RANGEL GARCIA</t>
  </si>
  <si>
    <t>al 31 de Diciembre de 2020 y al 30 de Junio de 2021</t>
  </si>
  <si>
    <t>Al 31 de Diciembre de 2020 y al 30 de Junio de 2021</t>
  </si>
  <si>
    <t>del 01 de Enero al 30 de Junio de 2021</t>
  </si>
  <si>
    <t>DIRECTOR DEL SISTEMA DIF MUNICIPAL</t>
  </si>
  <si>
    <t>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</si>
</sst>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dd/mm/yyyy;@"/>
  </numFmts>
  <fonts count="2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6" fillId="0" borderId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0" xfId="0" applyAlignmen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indent="3"/>
    </xf>
    <xf numFmtId="43" fontId="13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3" fillId="2" borderId="4" xfId="0" applyFont="1" applyFill="1" applyBorder="1" applyAlignment="1">
      <alignment horizontal="left" vertical="center" wrapText="1" indent="3"/>
    </xf>
    <xf numFmtId="43" fontId="13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4" fillId="2" borderId="26" xfId="3" applyFont="1" applyFill="1" applyBorder="1" applyAlignment="1"/>
    <xf numFmtId="43" fontId="15" fillId="2" borderId="26" xfId="3" applyFont="1" applyFill="1" applyBorder="1" applyAlignment="1"/>
    <xf numFmtId="43" fontId="16" fillId="0" borderId="6" xfId="3" applyFont="1" applyFill="1" applyBorder="1" applyProtection="1">
      <protection locked="0"/>
    </xf>
    <xf numFmtId="43" fontId="13" fillId="0" borderId="6" xfId="3" applyFont="1" applyFill="1" applyBorder="1"/>
    <xf numFmtId="0" fontId="13" fillId="0" borderId="6" xfId="0" applyFont="1" applyFill="1" applyBorder="1" applyAlignment="1">
      <alignment horizontal="left" vertical="center" wrapText="1" indent="3"/>
    </xf>
    <xf numFmtId="0" fontId="13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3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3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5" fillId="2" borderId="26" xfId="3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43" fontId="13" fillId="0" borderId="6" xfId="3" applyFont="1" applyFill="1" applyBorder="1" applyAlignment="1">
      <alignment vertical="center"/>
    </xf>
    <xf numFmtId="43" fontId="15" fillId="2" borderId="26" xfId="3" applyFont="1" applyFill="1" applyBorder="1"/>
    <xf numFmtId="43" fontId="0" fillId="0" borderId="5" xfId="3" applyFont="1" applyFill="1" applyBorder="1"/>
    <xf numFmtId="0" fontId="13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5" fillId="0" borderId="0" xfId="5"/>
    <xf numFmtId="0" fontId="18" fillId="0" borderId="10" xfId="4" applyFont="1" applyBorder="1" applyAlignment="1">
      <alignment horizontal="left" vertical="top"/>
    </xf>
    <xf numFmtId="0" fontId="19" fillId="0" borderId="10" xfId="4" applyFont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7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3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0" borderId="5" xfId="0" applyFont="1" applyBorder="1"/>
    <xf numFmtId="0" fontId="13" fillId="3" borderId="3" xfId="0" applyFont="1" applyFill="1" applyBorder="1" applyAlignment="1">
      <alignment horizontal="left" vertical="center" indent="3"/>
    </xf>
    <xf numFmtId="43" fontId="13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3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6" fillId="0" borderId="0" xfId="0" applyFont="1" applyAlignment="1">
      <alignment horizontal="center"/>
    </xf>
    <xf numFmtId="0" fontId="4" fillId="0" borderId="0" xfId="7"/>
    <xf numFmtId="0" fontId="24" fillId="0" borderId="10" xfId="4" applyFont="1" applyBorder="1" applyAlignment="1">
      <alignment horizontal="left"/>
    </xf>
    <xf numFmtId="0" fontId="4" fillId="0" borderId="0" xfId="7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3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3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3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3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2" applyFont="1" applyAlignment="1">
      <alignment vertical="top"/>
    </xf>
    <xf numFmtId="0" fontId="25" fillId="0" borderId="0" xfId="2" applyFont="1" applyAlignment="1">
      <alignment vertical="top" wrapText="1"/>
    </xf>
    <xf numFmtId="4" fontId="25" fillId="0" borderId="0" xfId="2" applyNumberFormat="1" applyFont="1" applyAlignment="1">
      <alignment vertical="top"/>
    </xf>
    <xf numFmtId="0" fontId="25" fillId="0" borderId="0" xfId="2" applyFont="1" applyAlignment="1" applyProtection="1">
      <alignment vertical="top"/>
    </xf>
    <xf numFmtId="0" fontId="25" fillId="0" borderId="0" xfId="2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left" vertical="top" wrapText="1" indent="5"/>
      <protection locked="0"/>
    </xf>
    <xf numFmtId="0" fontId="25" fillId="0" borderId="0" xfId="2" applyFont="1" applyAlignment="1" applyProtection="1">
      <alignment vertical="top"/>
      <protection locked="0"/>
    </xf>
    <xf numFmtId="0" fontId="25" fillId="0" borderId="0" xfId="2" applyFont="1" applyAlignment="1" applyProtection="1">
      <alignment horizontal="center" vertical="top" wrapText="1"/>
      <protection locked="0"/>
    </xf>
    <xf numFmtId="0" fontId="25" fillId="0" borderId="0" xfId="2" applyFont="1" applyBorder="1" applyAlignment="1" applyProtection="1">
      <alignment horizontal="center" vertical="top" wrapText="1"/>
      <protection locked="0"/>
    </xf>
    <xf numFmtId="0" fontId="25" fillId="0" borderId="0" xfId="2" applyFont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7" xfId="0" applyFont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13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3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3" fontId="2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5" fontId="0" fillId="0" borderId="6" xfId="0" applyNumberForma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12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" fontId="0" fillId="0" borderId="3" xfId="0" applyNumberFormat="1" applyFont="1" applyFill="1" applyBorder="1" applyProtection="1"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A85" sqref="A85"/>
    </sheetView>
  </sheetViews>
  <sheetFormatPr baseColWidth="10" defaultRowHeight="14.4"/>
  <cols>
    <col min="1" max="1" width="70.33203125" style="88" customWidth="1"/>
    <col min="2" max="7" width="22" style="88" customWidth="1"/>
    <col min="8" max="16384" width="11.5546875" style="88"/>
  </cols>
  <sheetData>
    <row r="1" spans="1:8" ht="51.75" customHeight="1">
      <c r="A1" s="202" t="s">
        <v>390</v>
      </c>
      <c r="B1" s="203"/>
      <c r="C1" s="203"/>
      <c r="D1" s="203"/>
      <c r="E1" s="203"/>
      <c r="F1" s="203"/>
      <c r="G1" s="203"/>
    </row>
    <row r="2" spans="1:8">
      <c r="A2" s="177" t="s">
        <v>175</v>
      </c>
      <c r="B2" s="178"/>
      <c r="C2" s="178"/>
      <c r="D2" s="178"/>
      <c r="E2" s="178"/>
      <c r="F2" s="178"/>
      <c r="G2" s="179"/>
    </row>
    <row r="3" spans="1:8">
      <c r="A3" s="180" t="s">
        <v>415</v>
      </c>
      <c r="B3" s="181"/>
      <c r="C3" s="181"/>
      <c r="D3" s="181"/>
      <c r="E3" s="181"/>
      <c r="F3" s="181"/>
      <c r="G3" s="182"/>
    </row>
    <row r="4" spans="1:8">
      <c r="A4" s="180" t="s">
        <v>416</v>
      </c>
      <c r="B4" s="181"/>
      <c r="C4" s="181"/>
      <c r="D4" s="181"/>
      <c r="E4" s="181"/>
      <c r="F4" s="181"/>
      <c r="G4" s="182"/>
    </row>
    <row r="5" spans="1:8">
      <c r="A5" s="183" t="s">
        <v>656</v>
      </c>
      <c r="B5" s="184"/>
      <c r="C5" s="184"/>
      <c r="D5" s="184"/>
      <c r="E5" s="184"/>
      <c r="F5" s="184"/>
      <c r="G5" s="185"/>
    </row>
    <row r="6" spans="1:8">
      <c r="A6" s="173" t="s">
        <v>177</v>
      </c>
      <c r="B6" s="174"/>
      <c r="C6" s="174"/>
      <c r="D6" s="174"/>
      <c r="E6" s="174"/>
      <c r="F6" s="174"/>
      <c r="G6" s="175"/>
    </row>
    <row r="7" spans="1:8">
      <c r="A7" s="181" t="s">
        <v>1</v>
      </c>
      <c r="B7" s="173" t="s">
        <v>0</v>
      </c>
      <c r="C7" s="174"/>
      <c r="D7" s="174"/>
      <c r="E7" s="174"/>
      <c r="F7" s="175"/>
      <c r="G7" s="195" t="s">
        <v>417</v>
      </c>
    </row>
    <row r="8" spans="1:8" ht="28.8">
      <c r="A8" s="181"/>
      <c r="B8" s="146" t="s">
        <v>2</v>
      </c>
      <c r="C8" s="147" t="s">
        <v>418</v>
      </c>
      <c r="D8" s="146" t="s">
        <v>384</v>
      </c>
      <c r="E8" s="146" t="s">
        <v>3</v>
      </c>
      <c r="F8" s="93" t="s">
        <v>7</v>
      </c>
      <c r="G8" s="194"/>
    </row>
    <row r="9" spans="1:8">
      <c r="A9" s="47" t="s">
        <v>419</v>
      </c>
      <c r="B9" s="100">
        <f>B10+B19+B27+B37</f>
        <v>11206076</v>
      </c>
      <c r="C9" s="100">
        <f t="shared" ref="C9:G9" si="0">C10+C19+C27+C37</f>
        <v>0</v>
      </c>
      <c r="D9" s="100">
        <f t="shared" si="0"/>
        <v>11206076</v>
      </c>
      <c r="E9" s="100">
        <f t="shared" si="0"/>
        <v>4384923</v>
      </c>
      <c r="F9" s="100">
        <f t="shared" si="0"/>
        <v>4384923</v>
      </c>
      <c r="G9" s="100">
        <f t="shared" si="0"/>
        <v>6821153</v>
      </c>
    </row>
    <row r="10" spans="1:8">
      <c r="A10" s="21" t="s">
        <v>420</v>
      </c>
      <c r="B10" s="101">
        <f>SUM(B11:B18)</f>
        <v>4455092.57</v>
      </c>
      <c r="C10" s="101">
        <f t="shared" ref="C10:G10" si="1">SUM(C11:C18)</f>
        <v>0</v>
      </c>
      <c r="D10" s="101">
        <f t="shared" si="1"/>
        <v>4455092.57</v>
      </c>
      <c r="E10" s="101">
        <f t="shared" si="1"/>
        <v>1746954.41</v>
      </c>
      <c r="F10" s="101">
        <f t="shared" si="1"/>
        <v>1746954.41</v>
      </c>
      <c r="G10" s="101">
        <f t="shared" si="1"/>
        <v>2708138.16</v>
      </c>
    </row>
    <row r="11" spans="1:8">
      <c r="A11" s="49" t="s">
        <v>421</v>
      </c>
      <c r="B11" s="101"/>
      <c r="C11" s="101"/>
      <c r="D11" s="101">
        <f>B11+C11</f>
        <v>0</v>
      </c>
      <c r="E11" s="101"/>
      <c r="F11" s="101"/>
      <c r="G11" s="101">
        <f>D11-E11</f>
        <v>0</v>
      </c>
      <c r="H11" s="89" t="s">
        <v>422</v>
      </c>
    </row>
    <row r="12" spans="1:8">
      <c r="A12" s="49" t="s">
        <v>423</v>
      </c>
      <c r="B12" s="101"/>
      <c r="C12" s="101"/>
      <c r="D12" s="101">
        <f t="shared" ref="D12:D18" si="2">B12+C12</f>
        <v>0</v>
      </c>
      <c r="E12" s="101"/>
      <c r="F12" s="101"/>
      <c r="G12" s="101">
        <f t="shared" ref="G12:G18" si="3">D12-E12</f>
        <v>0</v>
      </c>
      <c r="H12" s="89" t="s">
        <v>424</v>
      </c>
    </row>
    <row r="13" spans="1:8">
      <c r="A13" s="49" t="s">
        <v>425</v>
      </c>
      <c r="B13" s="101"/>
      <c r="C13" s="101"/>
      <c r="D13" s="101">
        <f t="shared" si="2"/>
        <v>0</v>
      </c>
      <c r="E13" s="101"/>
      <c r="F13" s="101"/>
      <c r="G13" s="101">
        <f t="shared" si="3"/>
        <v>0</v>
      </c>
      <c r="H13" s="89" t="s">
        <v>426</v>
      </c>
    </row>
    <row r="14" spans="1:8">
      <c r="A14" s="49" t="s">
        <v>427</v>
      </c>
      <c r="B14" s="101"/>
      <c r="C14" s="101"/>
      <c r="D14" s="101">
        <f t="shared" si="2"/>
        <v>0</v>
      </c>
      <c r="E14" s="101"/>
      <c r="F14" s="101"/>
      <c r="G14" s="101">
        <f t="shared" si="3"/>
        <v>0</v>
      </c>
      <c r="H14" s="89" t="s">
        <v>428</v>
      </c>
    </row>
    <row r="15" spans="1:8">
      <c r="A15" s="49" t="s">
        <v>429</v>
      </c>
      <c r="B15" s="212">
        <v>4455092.57</v>
      </c>
      <c r="C15" s="212">
        <v>0</v>
      </c>
      <c r="D15" s="101">
        <f t="shared" si="2"/>
        <v>4455092.57</v>
      </c>
      <c r="E15" s="212">
        <v>1746954.41</v>
      </c>
      <c r="F15" s="212">
        <v>1746954.41</v>
      </c>
      <c r="G15" s="101">
        <f t="shared" si="3"/>
        <v>2708138.16</v>
      </c>
      <c r="H15" s="89" t="s">
        <v>430</v>
      </c>
    </row>
    <row r="16" spans="1:8">
      <c r="A16" s="49" t="s">
        <v>431</v>
      </c>
      <c r="B16" s="101"/>
      <c r="C16" s="101"/>
      <c r="D16" s="101">
        <f t="shared" si="2"/>
        <v>0</v>
      </c>
      <c r="E16" s="101"/>
      <c r="F16" s="101"/>
      <c r="G16" s="101">
        <f t="shared" si="3"/>
        <v>0</v>
      </c>
      <c r="H16" s="89" t="s">
        <v>432</v>
      </c>
    </row>
    <row r="17" spans="1:8">
      <c r="A17" s="49" t="s">
        <v>433</v>
      </c>
      <c r="B17" s="101"/>
      <c r="C17" s="101"/>
      <c r="D17" s="101">
        <f t="shared" si="2"/>
        <v>0</v>
      </c>
      <c r="E17" s="101"/>
      <c r="F17" s="101"/>
      <c r="G17" s="101">
        <f t="shared" si="3"/>
        <v>0</v>
      </c>
      <c r="H17" s="89" t="s">
        <v>434</v>
      </c>
    </row>
    <row r="18" spans="1:8">
      <c r="A18" s="49" t="s">
        <v>435</v>
      </c>
      <c r="B18" s="101"/>
      <c r="C18" s="101"/>
      <c r="D18" s="101">
        <f t="shared" si="2"/>
        <v>0</v>
      </c>
      <c r="E18" s="101"/>
      <c r="F18" s="101"/>
      <c r="G18" s="101">
        <f t="shared" si="3"/>
        <v>0</v>
      </c>
      <c r="H18" s="89" t="s">
        <v>436</v>
      </c>
    </row>
    <row r="19" spans="1:8">
      <c r="A19" s="21" t="s">
        <v>437</v>
      </c>
      <c r="B19" s="101">
        <f>SUM(B20:B26)</f>
        <v>6750983.4299999997</v>
      </c>
      <c r="C19" s="101">
        <f t="shared" ref="C19:G19" si="4">SUM(C20:C26)</f>
        <v>0</v>
      </c>
      <c r="D19" s="101">
        <f t="shared" si="4"/>
        <v>6750983.4299999997</v>
      </c>
      <c r="E19" s="101">
        <f t="shared" si="4"/>
        <v>2637968.59</v>
      </c>
      <c r="F19" s="101">
        <f t="shared" si="4"/>
        <v>2637968.59</v>
      </c>
      <c r="G19" s="101">
        <f t="shared" si="4"/>
        <v>4113014.84</v>
      </c>
    </row>
    <row r="20" spans="1:8">
      <c r="A20" s="49" t="s">
        <v>438</v>
      </c>
      <c r="B20" s="101"/>
      <c r="C20" s="101"/>
      <c r="D20" s="101">
        <f t="shared" ref="D20:D26" si="5">B20+C20</f>
        <v>0</v>
      </c>
      <c r="E20" s="101"/>
      <c r="F20" s="101"/>
      <c r="G20" s="101">
        <f t="shared" ref="G20:G26" si="6">D20-E20</f>
        <v>0</v>
      </c>
      <c r="H20" s="89" t="s">
        <v>439</v>
      </c>
    </row>
    <row r="21" spans="1:8">
      <c r="A21" s="49" t="s">
        <v>440</v>
      </c>
      <c r="B21" s="212">
        <v>608545.68000000005</v>
      </c>
      <c r="C21" s="212">
        <v>0</v>
      </c>
      <c r="D21" s="101">
        <f t="shared" si="5"/>
        <v>608545.68000000005</v>
      </c>
      <c r="E21" s="212">
        <v>192393.28</v>
      </c>
      <c r="F21" s="212">
        <v>192393.28</v>
      </c>
      <c r="G21" s="101">
        <f t="shared" si="6"/>
        <v>416152.4</v>
      </c>
      <c r="H21" s="89" t="s">
        <v>441</v>
      </c>
    </row>
    <row r="22" spans="1:8">
      <c r="A22" s="49" t="s">
        <v>442</v>
      </c>
      <c r="B22" s="212">
        <v>1197281.7</v>
      </c>
      <c r="C22" s="212">
        <v>0</v>
      </c>
      <c r="D22" s="101">
        <f t="shared" si="5"/>
        <v>1197281.7</v>
      </c>
      <c r="E22" s="212">
        <v>508293.5</v>
      </c>
      <c r="F22" s="212">
        <v>508293.5</v>
      </c>
      <c r="G22" s="101">
        <f t="shared" si="6"/>
        <v>688988.2</v>
      </c>
      <c r="H22" s="89" t="s">
        <v>443</v>
      </c>
    </row>
    <row r="23" spans="1:8">
      <c r="A23" s="49" t="s">
        <v>444</v>
      </c>
      <c r="B23" s="101"/>
      <c r="C23" s="101"/>
      <c r="D23" s="101">
        <f t="shared" si="5"/>
        <v>0</v>
      </c>
      <c r="E23" s="101"/>
      <c r="F23" s="101"/>
      <c r="G23" s="101">
        <f t="shared" si="6"/>
        <v>0</v>
      </c>
      <c r="H23" s="89" t="s">
        <v>445</v>
      </c>
    </row>
    <row r="24" spans="1:8">
      <c r="A24" s="49" t="s">
        <v>446</v>
      </c>
      <c r="B24" s="101"/>
      <c r="C24" s="101"/>
      <c r="D24" s="101">
        <f t="shared" si="5"/>
        <v>0</v>
      </c>
      <c r="E24" s="101"/>
      <c r="F24" s="101"/>
      <c r="G24" s="101">
        <f t="shared" si="6"/>
        <v>0</v>
      </c>
      <c r="H24" s="89" t="s">
        <v>447</v>
      </c>
    </row>
    <row r="25" spans="1:8">
      <c r="A25" s="49" t="s">
        <v>448</v>
      </c>
      <c r="B25" s="212">
        <v>4613615.29</v>
      </c>
      <c r="C25" s="212">
        <v>0</v>
      </c>
      <c r="D25" s="101">
        <f t="shared" si="5"/>
        <v>4613615.29</v>
      </c>
      <c r="E25" s="212">
        <v>1805428.06</v>
      </c>
      <c r="F25" s="212">
        <v>1805428.06</v>
      </c>
      <c r="G25" s="101">
        <f t="shared" si="6"/>
        <v>2808187.23</v>
      </c>
      <c r="H25" s="89" t="s">
        <v>449</v>
      </c>
    </row>
    <row r="26" spans="1:8">
      <c r="A26" s="49" t="s">
        <v>450</v>
      </c>
      <c r="B26" s="212">
        <v>331540.76</v>
      </c>
      <c r="C26" s="212">
        <v>0</v>
      </c>
      <c r="D26" s="101">
        <f t="shared" si="5"/>
        <v>331540.76</v>
      </c>
      <c r="E26" s="212">
        <v>131853.75</v>
      </c>
      <c r="F26" s="212">
        <v>131853.75</v>
      </c>
      <c r="G26" s="101">
        <f t="shared" si="6"/>
        <v>199687.01</v>
      </c>
      <c r="H26" s="89" t="s">
        <v>451</v>
      </c>
    </row>
    <row r="27" spans="1:8">
      <c r="A27" s="21" t="s">
        <v>452</v>
      </c>
      <c r="B27" s="101">
        <f>SUM(B28:B36)</f>
        <v>0</v>
      </c>
      <c r="C27" s="101">
        <f t="shared" ref="C27:G27" si="7">SUM(C28:C36)</f>
        <v>0</v>
      </c>
      <c r="D27" s="101">
        <f t="shared" si="7"/>
        <v>0</v>
      </c>
      <c r="E27" s="101">
        <f t="shared" si="7"/>
        <v>0</v>
      </c>
      <c r="F27" s="101">
        <f t="shared" si="7"/>
        <v>0</v>
      </c>
      <c r="G27" s="101">
        <f t="shared" si="7"/>
        <v>0</v>
      </c>
    </row>
    <row r="28" spans="1:8">
      <c r="A28" s="51" t="s">
        <v>453</v>
      </c>
      <c r="B28" s="101"/>
      <c r="C28" s="101"/>
      <c r="D28" s="101">
        <f t="shared" ref="D28:D36" si="8">B28+C28</f>
        <v>0</v>
      </c>
      <c r="E28" s="101"/>
      <c r="F28" s="101"/>
      <c r="G28" s="101">
        <f t="shared" ref="G28:G36" si="9">D28-E28</f>
        <v>0</v>
      </c>
      <c r="H28" s="89" t="s">
        <v>454</v>
      </c>
    </row>
    <row r="29" spans="1:8">
      <c r="A29" s="49" t="s">
        <v>455</v>
      </c>
      <c r="B29" s="101"/>
      <c r="C29" s="101"/>
      <c r="D29" s="101">
        <f t="shared" si="8"/>
        <v>0</v>
      </c>
      <c r="E29" s="101"/>
      <c r="F29" s="101"/>
      <c r="G29" s="101">
        <f t="shared" si="9"/>
        <v>0</v>
      </c>
      <c r="H29" s="89" t="s">
        <v>456</v>
      </c>
    </row>
    <row r="30" spans="1:8">
      <c r="A30" s="49" t="s">
        <v>457</v>
      </c>
      <c r="B30" s="101"/>
      <c r="C30" s="101"/>
      <c r="D30" s="101">
        <f t="shared" si="8"/>
        <v>0</v>
      </c>
      <c r="E30" s="101"/>
      <c r="F30" s="101"/>
      <c r="G30" s="101">
        <f t="shared" si="9"/>
        <v>0</v>
      </c>
      <c r="H30" s="89" t="s">
        <v>458</v>
      </c>
    </row>
    <row r="31" spans="1:8">
      <c r="A31" s="49" t="s">
        <v>459</v>
      </c>
      <c r="B31" s="101"/>
      <c r="C31" s="101"/>
      <c r="D31" s="101">
        <f t="shared" si="8"/>
        <v>0</v>
      </c>
      <c r="E31" s="101"/>
      <c r="F31" s="101"/>
      <c r="G31" s="101">
        <f t="shared" si="9"/>
        <v>0</v>
      </c>
      <c r="H31" s="89" t="s">
        <v>460</v>
      </c>
    </row>
    <row r="32" spans="1:8">
      <c r="A32" s="49" t="s">
        <v>461</v>
      </c>
      <c r="B32" s="101"/>
      <c r="C32" s="101"/>
      <c r="D32" s="101">
        <f t="shared" si="8"/>
        <v>0</v>
      </c>
      <c r="E32" s="101"/>
      <c r="F32" s="101"/>
      <c r="G32" s="101">
        <f t="shared" si="9"/>
        <v>0</v>
      </c>
      <c r="H32" s="89" t="s">
        <v>462</v>
      </c>
    </row>
    <row r="33" spans="1:8">
      <c r="A33" s="49" t="s">
        <v>463</v>
      </c>
      <c r="B33" s="101"/>
      <c r="C33" s="101"/>
      <c r="D33" s="101">
        <f t="shared" si="8"/>
        <v>0</v>
      </c>
      <c r="E33" s="101"/>
      <c r="F33" s="101"/>
      <c r="G33" s="101">
        <f t="shared" si="9"/>
        <v>0</v>
      </c>
      <c r="H33" s="89" t="s">
        <v>464</v>
      </c>
    </row>
    <row r="34" spans="1:8">
      <c r="A34" s="49" t="s">
        <v>465</v>
      </c>
      <c r="B34" s="101"/>
      <c r="C34" s="101"/>
      <c r="D34" s="101">
        <f t="shared" si="8"/>
        <v>0</v>
      </c>
      <c r="E34" s="101"/>
      <c r="F34" s="101"/>
      <c r="G34" s="101">
        <f t="shared" si="9"/>
        <v>0</v>
      </c>
      <c r="H34" s="89" t="s">
        <v>466</v>
      </c>
    </row>
    <row r="35" spans="1:8">
      <c r="A35" s="49" t="s">
        <v>467</v>
      </c>
      <c r="B35" s="101"/>
      <c r="C35" s="101"/>
      <c r="D35" s="101">
        <f t="shared" si="8"/>
        <v>0</v>
      </c>
      <c r="E35" s="101"/>
      <c r="F35" s="101"/>
      <c r="G35" s="101">
        <f t="shared" si="9"/>
        <v>0</v>
      </c>
      <c r="H35" s="89" t="s">
        <v>468</v>
      </c>
    </row>
    <row r="36" spans="1:8">
      <c r="A36" s="49" t="s">
        <v>469</v>
      </c>
      <c r="B36" s="101"/>
      <c r="C36" s="101"/>
      <c r="D36" s="101">
        <f t="shared" si="8"/>
        <v>0</v>
      </c>
      <c r="E36" s="101"/>
      <c r="F36" s="101"/>
      <c r="G36" s="101">
        <f t="shared" si="9"/>
        <v>0</v>
      </c>
      <c r="H36" s="89" t="s">
        <v>470</v>
      </c>
    </row>
    <row r="37" spans="1:8" ht="26.4">
      <c r="A37" s="102" t="s">
        <v>471</v>
      </c>
      <c r="B37" s="101">
        <f>SUM(B38:B41)</f>
        <v>0</v>
      </c>
      <c r="C37" s="101">
        <f t="shared" ref="C37:G37" si="10">SUM(C38:C41)</f>
        <v>0</v>
      </c>
      <c r="D37" s="101">
        <f t="shared" si="10"/>
        <v>0</v>
      </c>
      <c r="E37" s="101">
        <f t="shared" si="10"/>
        <v>0</v>
      </c>
      <c r="F37" s="101">
        <f t="shared" si="10"/>
        <v>0</v>
      </c>
      <c r="G37" s="101">
        <f t="shared" si="10"/>
        <v>0</v>
      </c>
    </row>
    <row r="38" spans="1:8">
      <c r="A38" s="51" t="s">
        <v>472</v>
      </c>
      <c r="B38" s="101"/>
      <c r="C38" s="101"/>
      <c r="D38" s="101">
        <f t="shared" ref="D38:D41" si="11">B38+C38</f>
        <v>0</v>
      </c>
      <c r="E38" s="101"/>
      <c r="F38" s="101"/>
      <c r="G38" s="101">
        <f t="shared" ref="G38:G41" si="12">D38-E38</f>
        <v>0</v>
      </c>
      <c r="H38" s="89" t="s">
        <v>473</v>
      </c>
    </row>
    <row r="39" spans="1:8" ht="26.4">
      <c r="A39" s="51" t="s">
        <v>474</v>
      </c>
      <c r="B39" s="101"/>
      <c r="C39" s="101"/>
      <c r="D39" s="101">
        <f t="shared" si="11"/>
        <v>0</v>
      </c>
      <c r="E39" s="101"/>
      <c r="F39" s="101"/>
      <c r="G39" s="101">
        <f t="shared" si="12"/>
        <v>0</v>
      </c>
      <c r="H39" s="89" t="s">
        <v>475</v>
      </c>
    </row>
    <row r="40" spans="1:8">
      <c r="A40" s="51" t="s">
        <v>476</v>
      </c>
      <c r="B40" s="101"/>
      <c r="C40" s="101"/>
      <c r="D40" s="101">
        <f t="shared" si="11"/>
        <v>0</v>
      </c>
      <c r="E40" s="101"/>
      <c r="F40" s="101"/>
      <c r="G40" s="101">
        <f t="shared" si="12"/>
        <v>0</v>
      </c>
      <c r="H40" s="89" t="s">
        <v>477</v>
      </c>
    </row>
    <row r="41" spans="1:8">
      <c r="A41" s="51" t="s">
        <v>478</v>
      </c>
      <c r="B41" s="101"/>
      <c r="C41" s="101"/>
      <c r="D41" s="101">
        <f t="shared" si="11"/>
        <v>0</v>
      </c>
      <c r="E41" s="101"/>
      <c r="F41" s="101"/>
      <c r="G41" s="101">
        <f t="shared" si="12"/>
        <v>0</v>
      </c>
      <c r="H41" s="89" t="s">
        <v>479</v>
      </c>
    </row>
    <row r="42" spans="1:8">
      <c r="A42" s="51"/>
      <c r="B42" s="101"/>
      <c r="C42" s="101"/>
      <c r="D42" s="101"/>
      <c r="E42" s="101"/>
      <c r="F42" s="101"/>
      <c r="G42" s="101"/>
    </row>
    <row r="43" spans="1:8">
      <c r="A43" s="15" t="s">
        <v>480</v>
      </c>
      <c r="B43" s="103">
        <f>B44+B53+B61+B71</f>
        <v>0</v>
      </c>
      <c r="C43" s="103">
        <f t="shared" ref="C43:G43" si="13">C44+C53+C61+C71</f>
        <v>228000</v>
      </c>
      <c r="D43" s="103">
        <f t="shared" si="13"/>
        <v>228000</v>
      </c>
      <c r="E43" s="103">
        <f t="shared" si="13"/>
        <v>114000</v>
      </c>
      <c r="F43" s="103">
        <f t="shared" si="13"/>
        <v>114000</v>
      </c>
      <c r="G43" s="103">
        <f t="shared" si="13"/>
        <v>114000</v>
      </c>
    </row>
    <row r="44" spans="1:8">
      <c r="A44" s="21" t="s">
        <v>481</v>
      </c>
      <c r="B44" s="101">
        <f>SUM(B45:B52)</f>
        <v>0</v>
      </c>
      <c r="C44" s="101">
        <f t="shared" ref="C44:G44" si="14">SUM(C45:C52)</f>
        <v>0</v>
      </c>
      <c r="D44" s="101">
        <f t="shared" si="14"/>
        <v>0</v>
      </c>
      <c r="E44" s="101">
        <f t="shared" si="14"/>
        <v>0</v>
      </c>
      <c r="F44" s="101">
        <f t="shared" si="14"/>
        <v>0</v>
      </c>
      <c r="G44" s="101">
        <f t="shared" si="14"/>
        <v>0</v>
      </c>
    </row>
    <row r="45" spans="1:8">
      <c r="A45" s="51" t="s">
        <v>421</v>
      </c>
      <c r="B45" s="101"/>
      <c r="C45" s="101"/>
      <c r="D45" s="101">
        <f t="shared" ref="D45:D52" si="15">B45+C45</f>
        <v>0</v>
      </c>
      <c r="E45" s="101"/>
      <c r="F45" s="101"/>
      <c r="G45" s="101">
        <f t="shared" ref="G45:G52" si="16">D45-E45</f>
        <v>0</v>
      </c>
      <c r="H45" s="89" t="s">
        <v>482</v>
      </c>
    </row>
    <row r="46" spans="1:8">
      <c r="A46" s="51" t="s">
        <v>423</v>
      </c>
      <c r="B46" s="101"/>
      <c r="C46" s="101"/>
      <c r="D46" s="101">
        <f t="shared" si="15"/>
        <v>0</v>
      </c>
      <c r="E46" s="101"/>
      <c r="F46" s="101"/>
      <c r="G46" s="101">
        <f t="shared" si="16"/>
        <v>0</v>
      </c>
      <c r="H46" s="89" t="s">
        <v>483</v>
      </c>
    </row>
    <row r="47" spans="1:8">
      <c r="A47" s="51" t="s">
        <v>425</v>
      </c>
      <c r="B47" s="101"/>
      <c r="C47" s="101"/>
      <c r="D47" s="101">
        <f t="shared" si="15"/>
        <v>0</v>
      </c>
      <c r="E47" s="101"/>
      <c r="F47" s="101"/>
      <c r="G47" s="101">
        <f t="shared" si="16"/>
        <v>0</v>
      </c>
      <c r="H47" s="89" t="s">
        <v>484</v>
      </c>
    </row>
    <row r="48" spans="1:8">
      <c r="A48" s="51" t="s">
        <v>427</v>
      </c>
      <c r="B48" s="101"/>
      <c r="C48" s="101"/>
      <c r="D48" s="101">
        <f t="shared" si="15"/>
        <v>0</v>
      </c>
      <c r="E48" s="101"/>
      <c r="F48" s="101"/>
      <c r="G48" s="101">
        <f t="shared" si="16"/>
        <v>0</v>
      </c>
      <c r="H48" s="89" t="s">
        <v>485</v>
      </c>
    </row>
    <row r="49" spans="1:8">
      <c r="A49" s="51" t="s">
        <v>429</v>
      </c>
      <c r="B49" s="101"/>
      <c r="C49" s="101"/>
      <c r="D49" s="101">
        <f t="shared" si="15"/>
        <v>0</v>
      </c>
      <c r="E49" s="101"/>
      <c r="F49" s="101"/>
      <c r="G49" s="101">
        <f t="shared" si="16"/>
        <v>0</v>
      </c>
      <c r="H49" s="89" t="s">
        <v>486</v>
      </c>
    </row>
    <row r="50" spans="1:8">
      <c r="A50" s="51" t="s">
        <v>431</v>
      </c>
      <c r="B50" s="101"/>
      <c r="C50" s="101"/>
      <c r="D50" s="101">
        <f t="shared" si="15"/>
        <v>0</v>
      </c>
      <c r="E50" s="101"/>
      <c r="F50" s="101"/>
      <c r="G50" s="101">
        <f t="shared" si="16"/>
        <v>0</v>
      </c>
      <c r="H50" s="89" t="s">
        <v>487</v>
      </c>
    </row>
    <row r="51" spans="1:8">
      <c r="A51" s="51" t="s">
        <v>433</v>
      </c>
      <c r="B51" s="101"/>
      <c r="C51" s="101"/>
      <c r="D51" s="101">
        <f t="shared" si="15"/>
        <v>0</v>
      </c>
      <c r="E51" s="101"/>
      <c r="F51" s="101"/>
      <c r="G51" s="101">
        <f t="shared" si="16"/>
        <v>0</v>
      </c>
      <c r="H51" s="89" t="s">
        <v>488</v>
      </c>
    </row>
    <row r="52" spans="1:8">
      <c r="A52" s="51" t="s">
        <v>435</v>
      </c>
      <c r="B52" s="101"/>
      <c r="C52" s="101"/>
      <c r="D52" s="101">
        <f t="shared" si="15"/>
        <v>0</v>
      </c>
      <c r="E52" s="101"/>
      <c r="F52" s="101"/>
      <c r="G52" s="101">
        <f t="shared" si="16"/>
        <v>0</v>
      </c>
      <c r="H52" s="89" t="s">
        <v>489</v>
      </c>
    </row>
    <row r="53" spans="1:8">
      <c r="A53" s="21" t="s">
        <v>437</v>
      </c>
      <c r="B53" s="101">
        <f>SUM(B54:B60)</f>
        <v>0</v>
      </c>
      <c r="C53" s="101">
        <f t="shared" ref="C53:G53" si="17">SUM(C54:C60)</f>
        <v>228000</v>
      </c>
      <c r="D53" s="101">
        <f t="shared" si="17"/>
        <v>228000</v>
      </c>
      <c r="E53" s="101">
        <f t="shared" si="17"/>
        <v>114000</v>
      </c>
      <c r="F53" s="101">
        <f t="shared" si="17"/>
        <v>114000</v>
      </c>
      <c r="G53" s="101">
        <f t="shared" si="17"/>
        <v>114000</v>
      </c>
    </row>
    <row r="54" spans="1:8">
      <c r="A54" s="51" t="s">
        <v>438</v>
      </c>
      <c r="B54" s="101"/>
      <c r="C54" s="101"/>
      <c r="D54" s="101">
        <f t="shared" ref="D54:D60" si="18">B54+C54</f>
        <v>0</v>
      </c>
      <c r="E54" s="101"/>
      <c r="F54" s="101"/>
      <c r="G54" s="101">
        <f t="shared" ref="G54:G60" si="19">D54-E54</f>
        <v>0</v>
      </c>
      <c r="H54" s="89" t="s">
        <v>490</v>
      </c>
    </row>
    <row r="55" spans="1:8">
      <c r="A55" s="51" t="s">
        <v>440</v>
      </c>
      <c r="B55" s="101"/>
      <c r="C55" s="101"/>
      <c r="D55" s="101">
        <f t="shared" si="18"/>
        <v>0</v>
      </c>
      <c r="E55" s="101"/>
      <c r="F55" s="101"/>
      <c r="G55" s="101">
        <f t="shared" si="19"/>
        <v>0</v>
      </c>
      <c r="H55" s="89" t="s">
        <v>491</v>
      </c>
    </row>
    <row r="56" spans="1:8">
      <c r="A56" s="51" t="s">
        <v>442</v>
      </c>
      <c r="B56" s="101"/>
      <c r="C56" s="101"/>
      <c r="D56" s="101">
        <f t="shared" si="18"/>
        <v>0</v>
      </c>
      <c r="E56" s="101"/>
      <c r="F56" s="101"/>
      <c r="G56" s="101">
        <f t="shared" si="19"/>
        <v>0</v>
      </c>
      <c r="H56" s="89" t="s">
        <v>492</v>
      </c>
    </row>
    <row r="57" spans="1:8">
      <c r="A57" s="52" t="s">
        <v>444</v>
      </c>
      <c r="B57" s="101"/>
      <c r="C57" s="101"/>
      <c r="D57" s="101">
        <f t="shared" si="18"/>
        <v>0</v>
      </c>
      <c r="E57" s="101"/>
      <c r="F57" s="101"/>
      <c r="G57" s="101">
        <f t="shared" si="19"/>
        <v>0</v>
      </c>
      <c r="H57" s="89" t="s">
        <v>493</v>
      </c>
    </row>
    <row r="58" spans="1:8">
      <c r="A58" s="51" t="s">
        <v>446</v>
      </c>
      <c r="B58" s="101"/>
      <c r="C58" s="101"/>
      <c r="D58" s="101">
        <f t="shared" si="18"/>
        <v>0</v>
      </c>
      <c r="E58" s="101"/>
      <c r="F58" s="101"/>
      <c r="G58" s="101">
        <f t="shared" si="19"/>
        <v>0</v>
      </c>
      <c r="H58" s="89" t="s">
        <v>494</v>
      </c>
    </row>
    <row r="59" spans="1:8">
      <c r="A59" s="51" t="s">
        <v>448</v>
      </c>
      <c r="B59" s="212">
        <v>0</v>
      </c>
      <c r="C59" s="212">
        <v>228000</v>
      </c>
      <c r="D59" s="101">
        <f t="shared" si="18"/>
        <v>228000</v>
      </c>
      <c r="E59" s="212">
        <v>114000</v>
      </c>
      <c r="F59" s="212">
        <v>114000</v>
      </c>
      <c r="G59" s="101">
        <f t="shared" si="19"/>
        <v>114000</v>
      </c>
      <c r="H59" s="89" t="s">
        <v>495</v>
      </c>
    </row>
    <row r="60" spans="1:8">
      <c r="A60" s="51" t="s">
        <v>450</v>
      </c>
      <c r="B60" s="101"/>
      <c r="C60" s="101"/>
      <c r="D60" s="101">
        <f t="shared" si="18"/>
        <v>0</v>
      </c>
      <c r="E60" s="101"/>
      <c r="F60" s="101"/>
      <c r="G60" s="101">
        <f t="shared" si="19"/>
        <v>0</v>
      </c>
      <c r="H60" s="89" t="s">
        <v>496</v>
      </c>
    </row>
    <row r="61" spans="1:8">
      <c r="A61" s="21" t="s">
        <v>452</v>
      </c>
      <c r="B61" s="101">
        <f>SUM(B62:B70)</f>
        <v>0</v>
      </c>
      <c r="C61" s="101">
        <f t="shared" ref="C61:G61" si="20">SUM(C62:C70)</f>
        <v>0</v>
      </c>
      <c r="D61" s="101">
        <f t="shared" si="20"/>
        <v>0</v>
      </c>
      <c r="E61" s="101">
        <f t="shared" si="20"/>
        <v>0</v>
      </c>
      <c r="F61" s="101">
        <f t="shared" si="20"/>
        <v>0</v>
      </c>
      <c r="G61" s="101">
        <f t="shared" si="20"/>
        <v>0</v>
      </c>
    </row>
    <row r="62" spans="1:8">
      <c r="A62" s="51" t="s">
        <v>453</v>
      </c>
      <c r="B62" s="101"/>
      <c r="C62" s="101"/>
      <c r="D62" s="101">
        <f t="shared" ref="D62:D70" si="21">B62+C62</f>
        <v>0</v>
      </c>
      <c r="E62" s="101"/>
      <c r="F62" s="101"/>
      <c r="G62" s="101">
        <f t="shared" ref="G62:G70" si="22">D62-E62</f>
        <v>0</v>
      </c>
      <c r="H62" s="89" t="s">
        <v>497</v>
      </c>
    </row>
    <row r="63" spans="1:8">
      <c r="A63" s="51" t="s">
        <v>455</v>
      </c>
      <c r="B63" s="101"/>
      <c r="C63" s="101"/>
      <c r="D63" s="101">
        <f t="shared" si="21"/>
        <v>0</v>
      </c>
      <c r="E63" s="101"/>
      <c r="F63" s="101"/>
      <c r="G63" s="101">
        <f t="shared" si="22"/>
        <v>0</v>
      </c>
      <c r="H63" s="89" t="s">
        <v>498</v>
      </c>
    </row>
    <row r="64" spans="1:8">
      <c r="A64" s="51" t="s">
        <v>457</v>
      </c>
      <c r="B64" s="101"/>
      <c r="C64" s="101"/>
      <c r="D64" s="101">
        <f t="shared" si="21"/>
        <v>0</v>
      </c>
      <c r="E64" s="101"/>
      <c r="F64" s="101"/>
      <c r="G64" s="101">
        <f t="shared" si="22"/>
        <v>0</v>
      </c>
      <c r="H64" s="89" t="s">
        <v>499</v>
      </c>
    </row>
    <row r="65" spans="1:8">
      <c r="A65" s="51" t="s">
        <v>459</v>
      </c>
      <c r="B65" s="101"/>
      <c r="C65" s="101"/>
      <c r="D65" s="101">
        <f t="shared" si="21"/>
        <v>0</v>
      </c>
      <c r="E65" s="101"/>
      <c r="F65" s="101"/>
      <c r="G65" s="101">
        <f t="shared" si="22"/>
        <v>0</v>
      </c>
      <c r="H65" s="89" t="s">
        <v>500</v>
      </c>
    </row>
    <row r="66" spans="1:8">
      <c r="A66" s="51" t="s">
        <v>461</v>
      </c>
      <c r="B66" s="101"/>
      <c r="C66" s="101"/>
      <c r="D66" s="101">
        <f t="shared" si="21"/>
        <v>0</v>
      </c>
      <c r="E66" s="101"/>
      <c r="F66" s="101"/>
      <c r="G66" s="101">
        <f t="shared" si="22"/>
        <v>0</v>
      </c>
      <c r="H66" s="89" t="s">
        <v>501</v>
      </c>
    </row>
    <row r="67" spans="1:8">
      <c r="A67" s="51" t="s">
        <v>463</v>
      </c>
      <c r="B67" s="101"/>
      <c r="C67" s="101"/>
      <c r="D67" s="101">
        <f t="shared" si="21"/>
        <v>0</v>
      </c>
      <c r="E67" s="101"/>
      <c r="F67" s="101"/>
      <c r="G67" s="101">
        <f t="shared" si="22"/>
        <v>0</v>
      </c>
      <c r="H67" s="89" t="s">
        <v>502</v>
      </c>
    </row>
    <row r="68" spans="1:8">
      <c r="A68" s="51" t="s">
        <v>465</v>
      </c>
      <c r="B68" s="101"/>
      <c r="C68" s="101"/>
      <c r="D68" s="101">
        <f t="shared" si="21"/>
        <v>0</v>
      </c>
      <c r="E68" s="101"/>
      <c r="F68" s="101"/>
      <c r="G68" s="101">
        <f t="shared" si="22"/>
        <v>0</v>
      </c>
      <c r="H68" s="89" t="s">
        <v>503</v>
      </c>
    </row>
    <row r="69" spans="1:8">
      <c r="A69" s="51" t="s">
        <v>467</v>
      </c>
      <c r="B69" s="101"/>
      <c r="C69" s="101"/>
      <c r="D69" s="101">
        <f t="shared" si="21"/>
        <v>0</v>
      </c>
      <c r="E69" s="101"/>
      <c r="F69" s="101"/>
      <c r="G69" s="101">
        <f t="shared" si="22"/>
        <v>0</v>
      </c>
      <c r="H69" s="89" t="s">
        <v>504</v>
      </c>
    </row>
    <row r="70" spans="1:8">
      <c r="A70" s="51" t="s">
        <v>469</v>
      </c>
      <c r="B70" s="101"/>
      <c r="C70" s="101"/>
      <c r="D70" s="101">
        <f t="shared" si="21"/>
        <v>0</v>
      </c>
      <c r="E70" s="101"/>
      <c r="F70" s="101"/>
      <c r="G70" s="101">
        <f t="shared" si="22"/>
        <v>0</v>
      </c>
      <c r="H70" s="89" t="s">
        <v>505</v>
      </c>
    </row>
    <row r="71" spans="1:8">
      <c r="A71" s="102" t="s">
        <v>506</v>
      </c>
      <c r="B71" s="104">
        <f>SUM(B72:B75)</f>
        <v>0</v>
      </c>
      <c r="C71" s="104">
        <f t="shared" ref="C71:G71" si="23">SUM(C72:C75)</f>
        <v>0</v>
      </c>
      <c r="D71" s="104">
        <f t="shared" si="23"/>
        <v>0</v>
      </c>
      <c r="E71" s="104">
        <f t="shared" si="23"/>
        <v>0</v>
      </c>
      <c r="F71" s="104">
        <f t="shared" si="23"/>
        <v>0</v>
      </c>
      <c r="G71" s="104">
        <f t="shared" si="23"/>
        <v>0</v>
      </c>
    </row>
    <row r="72" spans="1:8">
      <c r="A72" s="51" t="s">
        <v>472</v>
      </c>
      <c r="B72" s="101"/>
      <c r="C72" s="101"/>
      <c r="D72" s="101">
        <f t="shared" ref="D72:D75" si="24">B72+C72</f>
        <v>0</v>
      </c>
      <c r="E72" s="101"/>
      <c r="F72" s="101"/>
      <c r="G72" s="101">
        <f t="shared" ref="G72:G75" si="25">D72-E72</f>
        <v>0</v>
      </c>
      <c r="H72" s="89" t="s">
        <v>507</v>
      </c>
    </row>
    <row r="73" spans="1:8" ht="26.4">
      <c r="A73" s="51" t="s">
        <v>474</v>
      </c>
      <c r="B73" s="101"/>
      <c r="C73" s="101"/>
      <c r="D73" s="101">
        <f t="shared" si="24"/>
        <v>0</v>
      </c>
      <c r="E73" s="101"/>
      <c r="F73" s="101"/>
      <c r="G73" s="101">
        <f t="shared" si="25"/>
        <v>0</v>
      </c>
      <c r="H73" s="89" t="s">
        <v>508</v>
      </c>
    </row>
    <row r="74" spans="1:8">
      <c r="A74" s="51" t="s">
        <v>476</v>
      </c>
      <c r="B74" s="101"/>
      <c r="C74" s="101"/>
      <c r="D74" s="101">
        <f t="shared" si="24"/>
        <v>0</v>
      </c>
      <c r="E74" s="101"/>
      <c r="F74" s="101"/>
      <c r="G74" s="101">
        <f t="shared" si="25"/>
        <v>0</v>
      </c>
      <c r="H74" s="89" t="s">
        <v>509</v>
      </c>
    </row>
    <row r="75" spans="1:8">
      <c r="A75" s="51" t="s">
        <v>478</v>
      </c>
      <c r="B75" s="101"/>
      <c r="C75" s="101"/>
      <c r="D75" s="101">
        <f t="shared" si="24"/>
        <v>0</v>
      </c>
      <c r="E75" s="101"/>
      <c r="F75" s="101"/>
      <c r="G75" s="101">
        <f t="shared" si="25"/>
        <v>0</v>
      </c>
      <c r="H75" s="89" t="s">
        <v>510</v>
      </c>
    </row>
    <row r="76" spans="1:8">
      <c r="A76" s="11"/>
      <c r="B76" s="105"/>
      <c r="C76" s="105"/>
      <c r="D76" s="105"/>
      <c r="E76" s="105"/>
      <c r="F76" s="105"/>
      <c r="G76" s="105"/>
    </row>
    <row r="77" spans="1:8">
      <c r="A77" s="15" t="s">
        <v>185</v>
      </c>
      <c r="B77" s="103">
        <f>B9+B43</f>
        <v>11206076</v>
      </c>
      <c r="C77" s="103">
        <f t="shared" ref="C77:G77" si="26">C9+C43</f>
        <v>228000</v>
      </c>
      <c r="D77" s="103">
        <f t="shared" si="26"/>
        <v>11434076</v>
      </c>
      <c r="E77" s="103">
        <f t="shared" si="26"/>
        <v>4498923</v>
      </c>
      <c r="F77" s="103">
        <f t="shared" si="26"/>
        <v>4498923</v>
      </c>
      <c r="G77" s="103">
        <f t="shared" si="26"/>
        <v>6935153</v>
      </c>
    </row>
    <row r="78" spans="1:8">
      <c r="A78" s="34"/>
      <c r="B78" s="106"/>
      <c r="C78" s="106"/>
      <c r="D78" s="106"/>
      <c r="E78" s="106"/>
      <c r="F78" s="106"/>
      <c r="G78" s="106"/>
      <c r="H78" s="90"/>
    </row>
    <row r="79" spans="1:8">
      <c r="A79"/>
      <c r="B79"/>
      <c r="C79"/>
      <c r="D79"/>
      <c r="E79"/>
      <c r="F79"/>
      <c r="G79"/>
    </row>
    <row r="82" spans="1:7">
      <c r="A82" s="55"/>
      <c r="B82" s="55"/>
      <c r="C82" s="55"/>
      <c r="D82" s="55"/>
    </row>
    <row r="83" spans="1:7">
      <c r="A83" s="92" t="s">
        <v>403</v>
      </c>
      <c r="E83" s="188" t="s">
        <v>404</v>
      </c>
      <c r="F83" s="188"/>
      <c r="G83" s="188"/>
    </row>
    <row r="84" spans="1:7">
      <c r="A84" s="92" t="s">
        <v>653</v>
      </c>
      <c r="E84" s="188" t="s">
        <v>401</v>
      </c>
      <c r="F84" s="188"/>
      <c r="G84" s="188"/>
    </row>
    <row r="85" spans="1:7">
      <c r="A85" s="92" t="s">
        <v>172</v>
      </c>
      <c r="E85" s="188" t="s">
        <v>402</v>
      </c>
      <c r="F85" s="188"/>
      <c r="G85" s="188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sqref="A1:G1"/>
    </sheetView>
  </sheetViews>
  <sheetFormatPr baseColWidth="10" defaultRowHeight="14.4"/>
  <cols>
    <col min="1" max="1" width="84.77734375" style="88" customWidth="1"/>
    <col min="2" max="2" width="19.77734375" style="88" customWidth="1"/>
    <col min="3" max="3" width="17" style="88" customWidth="1"/>
    <col min="4" max="4" width="16.6640625" style="88" customWidth="1"/>
    <col min="5" max="5" width="15.5546875" style="88" customWidth="1"/>
    <col min="6" max="6" width="16.109375" style="88" customWidth="1"/>
    <col min="7" max="7" width="18.33203125" style="88" customWidth="1"/>
    <col min="8" max="16384" width="11.5546875" style="88"/>
  </cols>
  <sheetData>
    <row r="1" spans="1:7" ht="55.5" customHeight="1">
      <c r="A1" s="193" t="s">
        <v>511</v>
      </c>
      <c r="B1" s="192"/>
      <c r="C1" s="192"/>
      <c r="D1" s="192"/>
      <c r="E1" s="192"/>
      <c r="F1" s="192"/>
      <c r="G1" s="192"/>
    </row>
    <row r="2" spans="1:7">
      <c r="A2" s="177" t="s">
        <v>175</v>
      </c>
      <c r="B2" s="178"/>
      <c r="C2" s="178"/>
      <c r="D2" s="178"/>
      <c r="E2" s="178"/>
      <c r="F2" s="178"/>
      <c r="G2" s="179"/>
    </row>
    <row r="3" spans="1:7">
      <c r="A3" s="183" t="s">
        <v>184</v>
      </c>
      <c r="B3" s="184"/>
      <c r="C3" s="184"/>
      <c r="D3" s="184"/>
      <c r="E3" s="184"/>
      <c r="F3" s="184"/>
      <c r="G3" s="185"/>
    </row>
    <row r="4" spans="1:7">
      <c r="A4" s="183" t="s">
        <v>512</v>
      </c>
      <c r="B4" s="184"/>
      <c r="C4" s="184"/>
      <c r="D4" s="184"/>
      <c r="E4" s="184"/>
      <c r="F4" s="184"/>
      <c r="G4" s="185"/>
    </row>
    <row r="5" spans="1:7">
      <c r="A5" s="183" t="s">
        <v>656</v>
      </c>
      <c r="B5" s="184"/>
      <c r="C5" s="184"/>
      <c r="D5" s="184"/>
      <c r="E5" s="184"/>
      <c r="F5" s="184"/>
      <c r="G5" s="185"/>
    </row>
    <row r="6" spans="1:7">
      <c r="A6" s="173" t="s">
        <v>177</v>
      </c>
      <c r="B6" s="174"/>
      <c r="C6" s="174"/>
      <c r="D6" s="174"/>
      <c r="E6" s="174"/>
      <c r="F6" s="174"/>
      <c r="G6" s="175"/>
    </row>
    <row r="7" spans="1:7">
      <c r="A7" s="189" t="s">
        <v>513</v>
      </c>
      <c r="B7" s="194" t="s">
        <v>0</v>
      </c>
      <c r="C7" s="194"/>
      <c r="D7" s="194"/>
      <c r="E7" s="194"/>
      <c r="F7" s="194"/>
      <c r="G7" s="194" t="s">
        <v>4</v>
      </c>
    </row>
    <row r="8" spans="1:7" ht="28.8">
      <c r="A8" s="190"/>
      <c r="B8" s="147" t="s">
        <v>2</v>
      </c>
      <c r="C8" s="150" t="s">
        <v>418</v>
      </c>
      <c r="D8" s="150" t="s">
        <v>6</v>
      </c>
      <c r="E8" s="150" t="s">
        <v>3</v>
      </c>
      <c r="F8" s="150" t="s">
        <v>7</v>
      </c>
      <c r="G8" s="204"/>
    </row>
    <row r="9" spans="1:7">
      <c r="A9" s="47" t="s">
        <v>514</v>
      </c>
      <c r="B9" s="107">
        <f>B10+B11+B12+B15+B16+B19</f>
        <v>8658582.0700000003</v>
      </c>
      <c r="C9" s="107">
        <f t="shared" ref="C9:G9" si="0">C10+C11+C12+C15+C16+C19</f>
        <v>0</v>
      </c>
      <c r="D9" s="107">
        <f t="shared" si="0"/>
        <v>8658582.0700000003</v>
      </c>
      <c r="E9" s="107">
        <f t="shared" si="0"/>
        <v>3639875.83</v>
      </c>
      <c r="F9" s="107">
        <f t="shared" si="0"/>
        <v>3639875.83</v>
      </c>
      <c r="G9" s="107">
        <f t="shared" si="0"/>
        <v>5018706.24</v>
      </c>
    </row>
    <row r="10" spans="1:7">
      <c r="A10" s="21" t="s">
        <v>515</v>
      </c>
      <c r="B10" s="210">
        <v>8658582.0700000003</v>
      </c>
      <c r="C10" s="210">
        <v>0</v>
      </c>
      <c r="D10" s="108">
        <f>B10+C10</f>
        <v>8658582.0700000003</v>
      </c>
      <c r="E10" s="210">
        <v>3639875.83</v>
      </c>
      <c r="F10" s="210">
        <v>3639875.83</v>
      </c>
      <c r="G10" s="108">
        <f>D10-E10</f>
        <v>5018706.24</v>
      </c>
    </row>
    <row r="11" spans="1:7">
      <c r="A11" s="21" t="s">
        <v>516</v>
      </c>
      <c r="B11" s="108"/>
      <c r="C11" s="108"/>
      <c r="D11" s="108">
        <f>B11+C11</f>
        <v>0</v>
      </c>
      <c r="E11" s="108"/>
      <c r="F11" s="108"/>
      <c r="G11" s="108">
        <f>D11-E11</f>
        <v>0</v>
      </c>
    </row>
    <row r="12" spans="1:7">
      <c r="A12" s="21" t="s">
        <v>517</v>
      </c>
      <c r="B12" s="108">
        <f>B13+B14</f>
        <v>0</v>
      </c>
      <c r="C12" s="108">
        <f t="shared" ref="C12:G12" si="1">C13+C14</f>
        <v>0</v>
      </c>
      <c r="D12" s="108">
        <f t="shared" si="1"/>
        <v>0</v>
      </c>
      <c r="E12" s="108">
        <f t="shared" si="1"/>
        <v>0</v>
      </c>
      <c r="F12" s="108">
        <f t="shared" si="1"/>
        <v>0</v>
      </c>
      <c r="G12" s="108">
        <f t="shared" si="1"/>
        <v>0</v>
      </c>
    </row>
    <row r="13" spans="1:7">
      <c r="A13" s="49" t="s">
        <v>518</v>
      </c>
      <c r="B13" s="108"/>
      <c r="C13" s="108"/>
      <c r="D13" s="108">
        <f>B13+C13</f>
        <v>0</v>
      </c>
      <c r="E13" s="108"/>
      <c r="F13" s="108"/>
      <c r="G13" s="108">
        <f>D13-E13</f>
        <v>0</v>
      </c>
    </row>
    <row r="14" spans="1:7">
      <c r="A14" s="49" t="s">
        <v>519</v>
      </c>
      <c r="B14" s="108"/>
      <c r="C14" s="108"/>
      <c r="D14" s="108">
        <f>B14+C14</f>
        <v>0</v>
      </c>
      <c r="E14" s="108"/>
      <c r="F14" s="108"/>
      <c r="G14" s="108">
        <f>D14-E14</f>
        <v>0</v>
      </c>
    </row>
    <row r="15" spans="1:7">
      <c r="A15" s="21" t="s">
        <v>520</v>
      </c>
      <c r="B15" s="108"/>
      <c r="C15" s="108"/>
      <c r="D15" s="108">
        <f>B15+C15</f>
        <v>0</v>
      </c>
      <c r="E15" s="108"/>
      <c r="F15" s="108"/>
      <c r="G15" s="108">
        <f>D15-E15</f>
        <v>0</v>
      </c>
    </row>
    <row r="16" spans="1:7" ht="26.4">
      <c r="A16" s="102" t="s">
        <v>521</v>
      </c>
      <c r="B16" s="108">
        <f>B17+B18</f>
        <v>0</v>
      </c>
      <c r="C16" s="108">
        <f t="shared" ref="C16:G16" si="2">C17+C18</f>
        <v>0</v>
      </c>
      <c r="D16" s="108">
        <f t="shared" si="2"/>
        <v>0</v>
      </c>
      <c r="E16" s="108">
        <f t="shared" si="2"/>
        <v>0</v>
      </c>
      <c r="F16" s="108">
        <f t="shared" si="2"/>
        <v>0</v>
      </c>
      <c r="G16" s="108">
        <f t="shared" si="2"/>
        <v>0</v>
      </c>
    </row>
    <row r="17" spans="1:7">
      <c r="A17" s="49" t="s">
        <v>522</v>
      </c>
      <c r="B17" s="108"/>
      <c r="C17" s="108"/>
      <c r="D17" s="108">
        <f>B17+C17</f>
        <v>0</v>
      </c>
      <c r="E17" s="108"/>
      <c r="F17" s="108"/>
      <c r="G17" s="108">
        <f>D17-E17</f>
        <v>0</v>
      </c>
    </row>
    <row r="18" spans="1:7">
      <c r="A18" s="49" t="s">
        <v>523</v>
      </c>
      <c r="B18" s="108"/>
      <c r="C18" s="108"/>
      <c r="D18" s="108">
        <f>B18+C18</f>
        <v>0</v>
      </c>
      <c r="E18" s="108"/>
      <c r="F18" s="108"/>
      <c r="G18" s="108">
        <f>D18-E18</f>
        <v>0</v>
      </c>
    </row>
    <row r="19" spans="1:7">
      <c r="A19" s="21" t="s">
        <v>524</v>
      </c>
      <c r="B19" s="108"/>
      <c r="C19" s="108"/>
      <c r="D19" s="108">
        <f>B19+C19</f>
        <v>0</v>
      </c>
      <c r="E19" s="108"/>
      <c r="F19" s="108"/>
      <c r="G19" s="108">
        <f>D19-E19</f>
        <v>0</v>
      </c>
    </row>
    <row r="20" spans="1:7">
      <c r="A20" s="11"/>
      <c r="B20" s="109"/>
      <c r="C20" s="109"/>
      <c r="D20" s="109"/>
      <c r="E20" s="109"/>
      <c r="F20" s="109"/>
      <c r="G20" s="109"/>
    </row>
    <row r="21" spans="1:7">
      <c r="A21" s="110" t="s">
        <v>525</v>
      </c>
      <c r="B21" s="107">
        <f>B22+B23+B24+B27+B28+B31</f>
        <v>0</v>
      </c>
      <c r="C21" s="107">
        <f t="shared" ref="C21:G21" si="3">C22+C23+C24+C27+C28+C31</f>
        <v>228000</v>
      </c>
      <c r="D21" s="107">
        <f t="shared" si="3"/>
        <v>228000</v>
      </c>
      <c r="E21" s="107">
        <f t="shared" si="3"/>
        <v>114000</v>
      </c>
      <c r="F21" s="107">
        <f t="shared" si="3"/>
        <v>114000</v>
      </c>
      <c r="G21" s="107">
        <f t="shared" si="3"/>
        <v>114000</v>
      </c>
    </row>
    <row r="22" spans="1:7">
      <c r="A22" s="21" t="s">
        <v>515</v>
      </c>
      <c r="B22" s="210">
        <v>0</v>
      </c>
      <c r="C22" s="210">
        <v>228000</v>
      </c>
      <c r="D22" s="108">
        <f>B22+C22</f>
        <v>228000</v>
      </c>
      <c r="E22" s="210">
        <v>114000</v>
      </c>
      <c r="F22" s="210">
        <v>114000</v>
      </c>
      <c r="G22" s="108">
        <f>D22-E22</f>
        <v>114000</v>
      </c>
    </row>
    <row r="23" spans="1:7">
      <c r="A23" s="21" t="s">
        <v>516</v>
      </c>
      <c r="B23" s="108"/>
      <c r="C23" s="108"/>
      <c r="D23" s="108">
        <f>B23+C23</f>
        <v>0</v>
      </c>
      <c r="E23" s="108"/>
      <c r="F23" s="108"/>
      <c r="G23" s="108">
        <f>D23-E23</f>
        <v>0</v>
      </c>
    </row>
    <row r="24" spans="1:7">
      <c r="A24" s="21" t="s">
        <v>517</v>
      </c>
      <c r="B24" s="108">
        <f>B25+B26</f>
        <v>0</v>
      </c>
      <c r="C24" s="108">
        <f>C25+C26</f>
        <v>0</v>
      </c>
      <c r="D24" s="108">
        <f>D25+D26</f>
        <v>0</v>
      </c>
      <c r="E24" s="108">
        <f t="shared" ref="E24:G24" si="4">E25+E26</f>
        <v>0</v>
      </c>
      <c r="F24" s="108">
        <f t="shared" si="4"/>
        <v>0</v>
      </c>
      <c r="G24" s="108">
        <f t="shared" si="4"/>
        <v>0</v>
      </c>
    </row>
    <row r="25" spans="1:7">
      <c r="A25" s="49" t="s">
        <v>518</v>
      </c>
      <c r="B25" s="108"/>
      <c r="C25" s="108"/>
      <c r="D25" s="108">
        <f>B25+C25</f>
        <v>0</v>
      </c>
      <c r="E25" s="108"/>
      <c r="F25" s="108"/>
      <c r="G25" s="108">
        <f>D25-E25</f>
        <v>0</v>
      </c>
    </row>
    <row r="26" spans="1:7">
      <c r="A26" s="49" t="s">
        <v>519</v>
      </c>
      <c r="B26" s="108"/>
      <c r="C26" s="108"/>
      <c r="D26" s="108">
        <f>B26+C26</f>
        <v>0</v>
      </c>
      <c r="E26" s="108"/>
      <c r="F26" s="108"/>
      <c r="G26" s="108">
        <f>D26-E26</f>
        <v>0</v>
      </c>
    </row>
    <row r="27" spans="1:7">
      <c r="A27" s="21" t="s">
        <v>520</v>
      </c>
      <c r="B27" s="108"/>
      <c r="C27" s="108"/>
      <c r="D27" s="108"/>
      <c r="E27" s="108"/>
      <c r="F27" s="108"/>
      <c r="G27" s="108"/>
    </row>
    <row r="28" spans="1:7" ht="26.4">
      <c r="A28" s="102" t="s">
        <v>521</v>
      </c>
      <c r="B28" s="108">
        <f>B29+B30</f>
        <v>0</v>
      </c>
      <c r="C28" s="108">
        <f t="shared" ref="C28:G28" si="5">C29+C30</f>
        <v>0</v>
      </c>
      <c r="D28" s="108">
        <f t="shared" si="5"/>
        <v>0</v>
      </c>
      <c r="E28" s="108">
        <f t="shared" si="5"/>
        <v>0</v>
      </c>
      <c r="F28" s="108">
        <f t="shared" si="5"/>
        <v>0</v>
      </c>
      <c r="G28" s="108">
        <f t="shared" si="5"/>
        <v>0</v>
      </c>
    </row>
    <row r="29" spans="1:7">
      <c r="A29" s="49" t="s">
        <v>522</v>
      </c>
      <c r="B29" s="108"/>
      <c r="C29" s="108"/>
      <c r="D29" s="108">
        <f>B29+C29</f>
        <v>0</v>
      </c>
      <c r="E29" s="108"/>
      <c r="F29" s="108"/>
      <c r="G29" s="108">
        <f>D29-E29</f>
        <v>0</v>
      </c>
    </row>
    <row r="30" spans="1:7">
      <c r="A30" s="49" t="s">
        <v>523</v>
      </c>
      <c r="B30" s="108"/>
      <c r="C30" s="108"/>
      <c r="D30" s="108">
        <f>B30+C30</f>
        <v>0</v>
      </c>
      <c r="E30" s="108"/>
      <c r="F30" s="108"/>
      <c r="G30" s="108">
        <f>D30-E30</f>
        <v>0</v>
      </c>
    </row>
    <row r="31" spans="1:7">
      <c r="A31" s="21" t="s">
        <v>524</v>
      </c>
      <c r="B31" s="108"/>
      <c r="C31" s="108"/>
      <c r="D31" s="108">
        <f>B31+C31</f>
        <v>0</v>
      </c>
      <c r="E31" s="108"/>
      <c r="F31" s="108"/>
      <c r="G31" s="108">
        <f>D31-E31</f>
        <v>0</v>
      </c>
    </row>
    <row r="32" spans="1:7">
      <c r="A32" s="11"/>
      <c r="B32" s="109"/>
      <c r="C32" s="109"/>
      <c r="D32" s="109"/>
      <c r="E32" s="109"/>
      <c r="F32" s="109"/>
      <c r="G32" s="109"/>
    </row>
    <row r="33" spans="1:7">
      <c r="A33" s="15" t="s">
        <v>526</v>
      </c>
      <c r="B33" s="107">
        <f>B9+B21</f>
        <v>8658582.0700000003</v>
      </c>
      <c r="C33" s="107">
        <f t="shared" ref="C33:G33" si="6">C9+C21</f>
        <v>228000</v>
      </c>
      <c r="D33" s="107">
        <f t="shared" si="6"/>
        <v>8886582.0700000003</v>
      </c>
      <c r="E33" s="107">
        <f t="shared" si="6"/>
        <v>3753875.83</v>
      </c>
      <c r="F33" s="107">
        <f t="shared" si="6"/>
        <v>3753875.83</v>
      </c>
      <c r="G33" s="107">
        <f t="shared" si="6"/>
        <v>5132706.24</v>
      </c>
    </row>
    <row r="34" spans="1:7">
      <c r="A34" s="54"/>
      <c r="B34" s="111"/>
      <c r="C34" s="111"/>
      <c r="D34" s="111"/>
      <c r="E34" s="111"/>
      <c r="F34" s="111"/>
      <c r="G34" s="111"/>
    </row>
    <row r="35" spans="1:7">
      <c r="A35"/>
      <c r="B35"/>
      <c r="C35"/>
      <c r="D35"/>
      <c r="E35"/>
      <c r="F35"/>
      <c r="G35"/>
    </row>
    <row r="39" spans="1:7">
      <c r="A39" s="55"/>
      <c r="B39" s="55"/>
      <c r="C39" s="55"/>
      <c r="D39" s="55"/>
    </row>
    <row r="40" spans="1:7">
      <c r="A40" s="92" t="s">
        <v>403</v>
      </c>
      <c r="B40" s="188"/>
      <c r="C40" s="188"/>
      <c r="D40" s="188"/>
      <c r="E40" s="188" t="s">
        <v>404</v>
      </c>
      <c r="F40" s="188"/>
      <c r="G40" s="188"/>
    </row>
    <row r="41" spans="1:7">
      <c r="A41" s="92" t="s">
        <v>653</v>
      </c>
      <c r="B41" s="188"/>
      <c r="C41" s="188"/>
      <c r="D41" s="188"/>
      <c r="E41" s="188" t="s">
        <v>401</v>
      </c>
      <c r="F41" s="188"/>
      <c r="G41" s="188"/>
    </row>
    <row r="42" spans="1:7">
      <c r="A42" s="92" t="s">
        <v>172</v>
      </c>
      <c r="B42" s="188"/>
      <c r="C42" s="188"/>
      <c r="D42" s="188"/>
      <c r="E42" s="188" t="s">
        <v>402</v>
      </c>
      <c r="F42" s="188"/>
      <c r="G42" s="188"/>
    </row>
  </sheetData>
  <mergeCells count="15">
    <mergeCell ref="A6:G6"/>
    <mergeCell ref="A1:G1"/>
    <mergeCell ref="A2:G2"/>
    <mergeCell ref="A3:G3"/>
    <mergeCell ref="A4:G4"/>
    <mergeCell ref="A5:G5"/>
    <mergeCell ref="B40:D40"/>
    <mergeCell ref="B41:D41"/>
    <mergeCell ref="B42:D42"/>
    <mergeCell ref="A7:A8"/>
    <mergeCell ref="B7:F7"/>
    <mergeCell ref="E40:G40"/>
    <mergeCell ref="E41:G41"/>
    <mergeCell ref="E42:G42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K5"/>
    </sheetView>
  </sheetViews>
  <sheetFormatPr baseColWidth="10" defaultRowHeight="13.2"/>
  <sheetData>
    <row r="1" spans="1:11" ht="13.2" customHeight="1">
      <c r="A1" s="164" t="s">
        <v>158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13.2" customHeight="1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ht="13.2" customHeight="1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1" ht="13.2" customHeight="1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1" ht="13.8" customHeight="1" thickBot="1">
      <c r="A5" s="170"/>
      <c r="B5" s="171"/>
      <c r="C5" s="171"/>
      <c r="D5" s="171"/>
      <c r="E5" s="171"/>
      <c r="F5" s="171"/>
      <c r="G5" s="171"/>
      <c r="H5" s="171"/>
      <c r="I5" s="171"/>
      <c r="J5" s="171"/>
      <c r="K5" s="172"/>
    </row>
    <row r="6" spans="1:11" ht="13.8" thickBot="1"/>
    <row r="7" spans="1:11" ht="13.8" thickBot="1">
      <c r="A7" s="161" t="s">
        <v>159</v>
      </c>
      <c r="B7" s="162"/>
      <c r="C7" s="163"/>
      <c r="D7" s="161" t="s">
        <v>160</v>
      </c>
      <c r="E7" s="162"/>
      <c r="F7" s="162"/>
      <c r="G7" s="162"/>
      <c r="H7" s="162"/>
      <c r="I7" s="162"/>
      <c r="J7" s="162"/>
      <c r="K7" s="163"/>
    </row>
    <row r="8" spans="1:11" ht="13.8" thickBot="1"/>
    <row r="9" spans="1:11" ht="13.8" thickBot="1">
      <c r="A9" s="161" t="s">
        <v>161</v>
      </c>
      <c r="B9" s="162"/>
      <c r="C9" s="163"/>
      <c r="D9" s="161" t="s">
        <v>162</v>
      </c>
      <c r="E9" s="162"/>
      <c r="F9" s="162"/>
      <c r="G9" s="162"/>
      <c r="H9" s="162"/>
      <c r="I9" s="162"/>
      <c r="J9" s="162"/>
      <c r="K9" s="163"/>
    </row>
    <row r="10" spans="1:11" ht="13.8" thickBot="1"/>
    <row r="11" spans="1:11" ht="13.8" thickBot="1">
      <c r="A11" s="161" t="s">
        <v>163</v>
      </c>
      <c r="B11" s="162"/>
      <c r="C11" s="163"/>
      <c r="D11" s="161" t="s">
        <v>164</v>
      </c>
      <c r="E11" s="162"/>
      <c r="F11" s="162"/>
      <c r="G11" s="162"/>
      <c r="H11" s="162"/>
      <c r="I11" s="162"/>
      <c r="J11" s="162"/>
      <c r="K11" s="163"/>
    </row>
    <row r="12" spans="1:11" ht="13.8" thickBot="1"/>
    <row r="13" spans="1:11" ht="13.8" thickBot="1">
      <c r="A13" s="161" t="s">
        <v>165</v>
      </c>
      <c r="B13" s="162"/>
      <c r="C13" s="163"/>
      <c r="D13" s="161">
        <v>2021</v>
      </c>
      <c r="E13" s="162"/>
      <c r="F13" s="162"/>
      <c r="G13" s="162"/>
      <c r="H13" s="162"/>
      <c r="I13" s="162"/>
      <c r="J13" s="162"/>
      <c r="K13" s="163"/>
    </row>
    <row r="14" spans="1:11" ht="13.8" thickBot="1"/>
    <row r="15" spans="1:11" ht="13.8" thickBot="1">
      <c r="A15" s="161" t="s">
        <v>166</v>
      </c>
      <c r="B15" s="162"/>
      <c r="C15" s="163"/>
      <c r="D15" s="161" t="s">
        <v>658</v>
      </c>
      <c r="E15" s="162"/>
      <c r="F15" s="162"/>
      <c r="G15" s="162"/>
      <c r="H15" s="162"/>
      <c r="I15" s="162"/>
      <c r="J15" s="162"/>
      <c r="K15" s="163"/>
    </row>
    <row r="21" spans="2:9">
      <c r="B21" s="159" t="s">
        <v>399</v>
      </c>
      <c r="C21" s="159"/>
      <c r="D21" s="159"/>
      <c r="G21" t="s">
        <v>400</v>
      </c>
    </row>
    <row r="22" spans="2:9">
      <c r="B22" s="160" t="s">
        <v>653</v>
      </c>
      <c r="C22" s="160"/>
      <c r="D22" s="160"/>
      <c r="G22" s="160" t="s">
        <v>401</v>
      </c>
      <c r="H22" s="160"/>
      <c r="I22" s="160"/>
    </row>
    <row r="23" spans="2:9">
      <c r="B23" s="160" t="s">
        <v>172</v>
      </c>
      <c r="C23" s="160"/>
      <c r="D23" s="160"/>
      <c r="G23" s="160" t="s">
        <v>402</v>
      </c>
      <c r="H23" s="160"/>
      <c r="I23" s="160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workbookViewId="0">
      <selection activeCell="A91" sqref="A91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76" t="s">
        <v>530</v>
      </c>
      <c r="B1" s="176"/>
      <c r="C1" s="176"/>
      <c r="D1" s="176"/>
      <c r="E1" s="176"/>
      <c r="F1" s="176"/>
    </row>
    <row r="2" spans="1:6" ht="14.4">
      <c r="A2" s="177" t="s">
        <v>175</v>
      </c>
      <c r="B2" s="178"/>
      <c r="C2" s="178"/>
      <c r="D2" s="178"/>
      <c r="E2" s="178"/>
      <c r="F2" s="179"/>
    </row>
    <row r="3" spans="1:6" ht="14.4">
      <c r="A3" s="180" t="s">
        <v>531</v>
      </c>
      <c r="B3" s="181"/>
      <c r="C3" s="181"/>
      <c r="D3" s="181"/>
      <c r="E3" s="181"/>
      <c r="F3" s="182"/>
    </row>
    <row r="4" spans="1:6" ht="14.4">
      <c r="A4" s="183" t="s">
        <v>654</v>
      </c>
      <c r="B4" s="184"/>
      <c r="C4" s="184"/>
      <c r="D4" s="184"/>
      <c r="E4" s="184"/>
      <c r="F4" s="185"/>
    </row>
    <row r="5" spans="1:6" ht="14.4">
      <c r="A5" s="173" t="s">
        <v>177</v>
      </c>
      <c r="B5" s="174"/>
      <c r="C5" s="174"/>
      <c r="D5" s="174"/>
      <c r="E5" s="174"/>
      <c r="F5" s="175"/>
    </row>
    <row r="6" spans="1:6" ht="14.4">
      <c r="A6" s="124" t="s">
        <v>532</v>
      </c>
      <c r="B6" s="125">
        <v>2021</v>
      </c>
      <c r="C6" s="126">
        <v>2020</v>
      </c>
      <c r="D6" s="127" t="s">
        <v>1</v>
      </c>
      <c r="E6" s="125">
        <v>2021</v>
      </c>
      <c r="F6" s="126">
        <v>2020</v>
      </c>
    </row>
    <row r="7" spans="1:6" ht="14.4">
      <c r="A7" s="128" t="s">
        <v>9</v>
      </c>
      <c r="B7" s="10"/>
      <c r="C7" s="10"/>
      <c r="D7" s="129" t="s">
        <v>10</v>
      </c>
      <c r="E7" s="10"/>
      <c r="F7" s="10"/>
    </row>
    <row r="8" spans="1:6" ht="14.4">
      <c r="A8" s="130" t="s">
        <v>533</v>
      </c>
      <c r="B8" s="11"/>
      <c r="C8" s="11"/>
      <c r="D8" s="131" t="s">
        <v>534</v>
      </c>
      <c r="E8" s="11"/>
      <c r="F8" s="11"/>
    </row>
    <row r="9" spans="1:6">
      <c r="A9" s="12" t="s">
        <v>535</v>
      </c>
      <c r="B9" s="13">
        <f>SUM(B10:B16)</f>
        <v>3059660.93</v>
      </c>
      <c r="C9" s="13">
        <f>SUM(C10:C16)</f>
        <v>2125730.36</v>
      </c>
      <c r="D9" s="132" t="s">
        <v>536</v>
      </c>
      <c r="E9" s="13">
        <f>SUM(E10:E18)</f>
        <v>549357.80000000005</v>
      </c>
      <c r="F9" s="13">
        <f>SUM(F10:F18)</f>
        <v>9427632.6499999985</v>
      </c>
    </row>
    <row r="10" spans="1:6" ht="14.4" customHeight="1">
      <c r="A10" s="133" t="s">
        <v>537</v>
      </c>
      <c r="B10" s="13"/>
      <c r="C10" s="13"/>
      <c r="D10" s="134" t="s">
        <v>538</v>
      </c>
      <c r="E10" s="205">
        <v>437669.42</v>
      </c>
      <c r="F10" s="205">
        <v>2984019.68</v>
      </c>
    </row>
    <row r="11" spans="1:6" ht="14.4">
      <c r="A11" s="133" t="s">
        <v>539</v>
      </c>
      <c r="B11" s="13"/>
      <c r="C11" s="13"/>
      <c r="D11" s="134" t="s">
        <v>540</v>
      </c>
      <c r="E11" s="205">
        <v>0</v>
      </c>
      <c r="F11" s="205">
        <v>7089768.3300000001</v>
      </c>
    </row>
    <row r="12" spans="1:6" ht="14.4">
      <c r="A12" s="133" t="s">
        <v>541</v>
      </c>
      <c r="B12" s="205">
        <v>3059660.93</v>
      </c>
      <c r="C12" s="205">
        <v>2125730.36</v>
      </c>
      <c r="D12" s="134" t="s">
        <v>542</v>
      </c>
      <c r="E12" s="205">
        <v>928</v>
      </c>
      <c r="F12" s="205">
        <v>464</v>
      </c>
    </row>
    <row r="13" spans="1:6">
      <c r="A13" s="133" t="s">
        <v>543</v>
      </c>
      <c r="B13" s="13"/>
      <c r="C13" s="13"/>
      <c r="D13" s="134" t="s">
        <v>544</v>
      </c>
      <c r="E13" s="13"/>
      <c r="F13" s="13"/>
    </row>
    <row r="14" spans="1:6">
      <c r="A14" s="133" t="s">
        <v>545</v>
      </c>
      <c r="B14" s="13"/>
      <c r="C14" s="13"/>
      <c r="D14" s="134" t="s">
        <v>546</v>
      </c>
      <c r="E14" s="13"/>
      <c r="F14" s="13"/>
    </row>
    <row r="15" spans="1:6">
      <c r="A15" s="133" t="s">
        <v>547</v>
      </c>
      <c r="B15" s="13"/>
      <c r="C15" s="13"/>
      <c r="D15" s="134" t="s">
        <v>548</v>
      </c>
      <c r="E15" s="13"/>
      <c r="F15" s="13"/>
    </row>
    <row r="16" spans="1:6" ht="14.4">
      <c r="A16" s="133" t="s">
        <v>549</v>
      </c>
      <c r="B16" s="13"/>
      <c r="C16" s="13"/>
      <c r="D16" s="134" t="s">
        <v>550</v>
      </c>
      <c r="E16" s="205">
        <v>0</v>
      </c>
      <c r="F16" s="205">
        <v>1213159.76</v>
      </c>
    </row>
    <row r="17" spans="1:6">
      <c r="A17" s="12" t="s">
        <v>551</v>
      </c>
      <c r="B17" s="13">
        <f>SUM(B18:B24)</f>
        <v>494003.55</v>
      </c>
      <c r="C17" s="13">
        <f>SUM(C18:C24)</f>
        <v>-1433795.1400000001</v>
      </c>
      <c r="D17" s="134" t="s">
        <v>552</v>
      </c>
      <c r="E17" s="13"/>
      <c r="F17" s="13"/>
    </row>
    <row r="18" spans="1:6" ht="14.4">
      <c r="A18" s="135" t="s">
        <v>553</v>
      </c>
      <c r="B18" s="13"/>
      <c r="C18" s="13"/>
      <c r="D18" s="134" t="s">
        <v>554</v>
      </c>
      <c r="E18" s="205">
        <v>110760.38</v>
      </c>
      <c r="F18" s="205">
        <v>-1859779.12</v>
      </c>
    </row>
    <row r="19" spans="1:6" ht="14.4">
      <c r="A19" s="135" t="s">
        <v>555</v>
      </c>
      <c r="B19" s="205">
        <v>478520.5</v>
      </c>
      <c r="C19" s="205">
        <v>477604.31</v>
      </c>
      <c r="D19" s="132" t="s">
        <v>556</v>
      </c>
      <c r="E19" s="13">
        <f>SUM(E20:E22)</f>
        <v>0</v>
      </c>
      <c r="F19" s="13">
        <f>SUM(F20:F22)</f>
        <v>0</v>
      </c>
    </row>
    <row r="20" spans="1:6" ht="14.4">
      <c r="A20" s="135" t="s">
        <v>557</v>
      </c>
      <c r="B20" s="205">
        <v>4539.05</v>
      </c>
      <c r="C20" s="205">
        <v>-5460.95</v>
      </c>
      <c r="D20" s="134" t="s">
        <v>558</v>
      </c>
      <c r="E20" s="205">
        <v>0</v>
      </c>
      <c r="F20" s="205">
        <v>0</v>
      </c>
    </row>
    <row r="21" spans="1:6" ht="14.4">
      <c r="A21" s="135" t="s">
        <v>559</v>
      </c>
      <c r="B21" s="205">
        <v>16</v>
      </c>
      <c r="C21" s="205">
        <v>16</v>
      </c>
      <c r="D21" s="134" t="s">
        <v>560</v>
      </c>
      <c r="E21" s="205">
        <v>0</v>
      </c>
      <c r="F21" s="205">
        <v>0</v>
      </c>
    </row>
    <row r="22" spans="1:6" ht="14.4">
      <c r="A22" s="135" t="s">
        <v>561</v>
      </c>
      <c r="B22" s="205">
        <v>10000</v>
      </c>
      <c r="C22" s="205">
        <v>10000</v>
      </c>
      <c r="D22" s="134" t="s">
        <v>562</v>
      </c>
      <c r="E22" s="205">
        <v>0</v>
      </c>
      <c r="F22" s="205">
        <v>0</v>
      </c>
    </row>
    <row r="23" spans="1:6">
      <c r="A23" s="135" t="s">
        <v>563</v>
      </c>
      <c r="B23" s="13"/>
      <c r="C23" s="13"/>
      <c r="D23" s="132" t="s">
        <v>564</v>
      </c>
      <c r="E23" s="13">
        <f>E24+E25</f>
        <v>0</v>
      </c>
      <c r="F23" s="13">
        <f>F24+F25</f>
        <v>0</v>
      </c>
    </row>
    <row r="24" spans="1:6" ht="14.4">
      <c r="A24" s="135" t="s">
        <v>565</v>
      </c>
      <c r="B24" s="205">
        <v>928</v>
      </c>
      <c r="C24" s="205">
        <v>-1915954.5</v>
      </c>
      <c r="D24" s="134" t="s">
        <v>566</v>
      </c>
      <c r="E24" s="205">
        <v>0</v>
      </c>
      <c r="F24" s="205">
        <v>0</v>
      </c>
    </row>
    <row r="25" spans="1:6" ht="14.4">
      <c r="A25" s="12" t="s">
        <v>567</v>
      </c>
      <c r="B25" s="13">
        <f>SUM(B26:B30)</f>
        <v>5447.71</v>
      </c>
      <c r="C25" s="13">
        <f>SUM(C26:C30)</f>
        <v>5447.71</v>
      </c>
      <c r="D25" s="134" t="s">
        <v>568</v>
      </c>
      <c r="E25" s="205">
        <v>0</v>
      </c>
      <c r="F25" s="205">
        <v>0</v>
      </c>
    </row>
    <row r="26" spans="1:6" ht="14.4">
      <c r="A26" s="135" t="s">
        <v>569</v>
      </c>
      <c r="B26" s="13"/>
      <c r="C26" s="13"/>
      <c r="D26" s="132" t="s">
        <v>570</v>
      </c>
      <c r="E26" s="205">
        <v>0</v>
      </c>
      <c r="F26" s="205">
        <v>0</v>
      </c>
    </row>
    <row r="27" spans="1:6" ht="14.4">
      <c r="A27" s="135" t="s">
        <v>571</v>
      </c>
      <c r="B27" s="205">
        <v>5447.71</v>
      </c>
      <c r="C27" s="205">
        <v>5447.71</v>
      </c>
      <c r="D27" s="132" t="s">
        <v>572</v>
      </c>
      <c r="E27" s="13">
        <f>SUM(E28:E30)</f>
        <v>0</v>
      </c>
      <c r="F27" s="13">
        <f>SUM(F28:F30)</f>
        <v>0</v>
      </c>
    </row>
    <row r="28" spans="1:6" ht="14.4">
      <c r="A28" s="135" t="s">
        <v>573</v>
      </c>
      <c r="B28" s="13"/>
      <c r="C28" s="13"/>
      <c r="D28" s="134" t="s">
        <v>574</v>
      </c>
      <c r="E28" s="205">
        <v>0</v>
      </c>
      <c r="F28" s="205">
        <v>0</v>
      </c>
    </row>
    <row r="29" spans="1:6" ht="14.4">
      <c r="A29" s="135" t="s">
        <v>575</v>
      </c>
      <c r="B29" s="13"/>
      <c r="C29" s="13"/>
      <c r="D29" s="134" t="s">
        <v>576</v>
      </c>
      <c r="E29" s="205">
        <v>0</v>
      </c>
      <c r="F29" s="205">
        <v>0</v>
      </c>
    </row>
    <row r="30" spans="1:6" ht="14.4">
      <c r="A30" s="135" t="s">
        <v>577</v>
      </c>
      <c r="B30" s="13"/>
      <c r="C30" s="13"/>
      <c r="D30" s="134" t="s">
        <v>578</v>
      </c>
      <c r="E30" s="205">
        <v>0</v>
      </c>
      <c r="F30" s="205">
        <v>0</v>
      </c>
    </row>
    <row r="31" spans="1:6">
      <c r="A31" s="12" t="s">
        <v>579</v>
      </c>
      <c r="B31" s="13">
        <f>SUM(B32:B36)</f>
        <v>0</v>
      </c>
      <c r="C31" s="13">
        <f>SUM(C32:C36)</f>
        <v>0</v>
      </c>
      <c r="D31" s="132" t="s">
        <v>580</v>
      </c>
      <c r="E31" s="13">
        <f>SUM(E32:E37)</f>
        <v>0</v>
      </c>
      <c r="F31" s="13">
        <f>SUM(F32:F37)</f>
        <v>0</v>
      </c>
    </row>
    <row r="32" spans="1:6" ht="14.4">
      <c r="A32" s="135" t="s">
        <v>581</v>
      </c>
      <c r="B32" s="205">
        <v>0</v>
      </c>
      <c r="C32" s="205">
        <v>0</v>
      </c>
      <c r="D32" s="134" t="s">
        <v>582</v>
      </c>
      <c r="E32" s="13"/>
      <c r="F32" s="13"/>
    </row>
    <row r="33" spans="1:6">
      <c r="A33" s="135" t="s">
        <v>583</v>
      </c>
      <c r="B33" s="13"/>
      <c r="C33" s="13"/>
      <c r="D33" s="134" t="s">
        <v>584</v>
      </c>
      <c r="E33" s="13"/>
      <c r="F33" s="13"/>
    </row>
    <row r="34" spans="1:6">
      <c r="A34" s="135" t="s">
        <v>585</v>
      </c>
      <c r="B34" s="13"/>
      <c r="C34" s="13"/>
      <c r="D34" s="134" t="s">
        <v>586</v>
      </c>
      <c r="E34" s="13"/>
      <c r="F34" s="13"/>
    </row>
    <row r="35" spans="1:6">
      <c r="A35" s="135" t="s">
        <v>587</v>
      </c>
      <c r="B35" s="13"/>
      <c r="C35" s="13"/>
      <c r="D35" s="134" t="s">
        <v>588</v>
      </c>
      <c r="E35" s="13"/>
      <c r="F35" s="13"/>
    </row>
    <row r="36" spans="1:6">
      <c r="A36" s="135" t="s">
        <v>589</v>
      </c>
      <c r="B36" s="13"/>
      <c r="C36" s="13"/>
      <c r="D36" s="134" t="s">
        <v>590</v>
      </c>
      <c r="E36" s="13"/>
      <c r="F36" s="13"/>
    </row>
    <row r="37" spans="1:6" ht="14.4">
      <c r="A37" s="12" t="s">
        <v>591</v>
      </c>
      <c r="B37" s="205">
        <v>0</v>
      </c>
      <c r="C37" s="205">
        <v>0</v>
      </c>
      <c r="D37" s="134" t="s">
        <v>592</v>
      </c>
      <c r="E37" s="13"/>
      <c r="F37" s="13"/>
    </row>
    <row r="38" spans="1:6">
      <c r="A38" s="12" t="s">
        <v>593</v>
      </c>
      <c r="B38" s="13">
        <f>SUM(B39:B40)</f>
        <v>0</v>
      </c>
      <c r="C38" s="13">
        <f>SUM(C39:C40)</f>
        <v>0</v>
      </c>
      <c r="D38" s="132" t="s">
        <v>594</v>
      </c>
      <c r="E38" s="13">
        <f>SUM(E39:E41)</f>
        <v>0</v>
      </c>
      <c r="F38" s="13">
        <f>SUM(F39:F41)</f>
        <v>0</v>
      </c>
    </row>
    <row r="39" spans="1:6" ht="14.4">
      <c r="A39" s="135" t="s">
        <v>595</v>
      </c>
      <c r="B39" s="205">
        <v>0</v>
      </c>
      <c r="C39" s="205">
        <v>0</v>
      </c>
      <c r="D39" s="134" t="s">
        <v>596</v>
      </c>
      <c r="E39" s="205">
        <v>0</v>
      </c>
      <c r="F39" s="205">
        <v>0</v>
      </c>
    </row>
    <row r="40" spans="1:6" ht="14.4">
      <c r="A40" s="135" t="s">
        <v>597</v>
      </c>
      <c r="B40" s="205">
        <v>0</v>
      </c>
      <c r="C40" s="205">
        <v>0</v>
      </c>
      <c r="D40" s="134" t="s">
        <v>598</v>
      </c>
      <c r="E40" s="205">
        <v>0</v>
      </c>
      <c r="F40" s="205">
        <v>0</v>
      </c>
    </row>
    <row r="41" spans="1:6" ht="14.4">
      <c r="A41" s="12" t="s">
        <v>599</v>
      </c>
      <c r="B41" s="13">
        <f>SUM(B42:B45)</f>
        <v>0</v>
      </c>
      <c r="C41" s="13">
        <f>SUM(C42:C45)</f>
        <v>0</v>
      </c>
      <c r="D41" s="134" t="s">
        <v>600</v>
      </c>
      <c r="E41" s="205">
        <v>0</v>
      </c>
      <c r="F41" s="205">
        <v>0</v>
      </c>
    </row>
    <row r="42" spans="1:6">
      <c r="A42" s="135" t="s">
        <v>601</v>
      </c>
      <c r="B42" s="13"/>
      <c r="C42" s="13"/>
      <c r="D42" s="132" t="s">
        <v>602</v>
      </c>
      <c r="E42" s="13">
        <f>SUM(E43:E45)</f>
        <v>0</v>
      </c>
      <c r="F42" s="13">
        <f>SUM(F43:F45)</f>
        <v>0</v>
      </c>
    </row>
    <row r="43" spans="1:6" ht="14.4">
      <c r="A43" s="135" t="s">
        <v>603</v>
      </c>
      <c r="B43" s="13"/>
      <c r="C43" s="13"/>
      <c r="D43" s="134" t="s">
        <v>604</v>
      </c>
      <c r="E43" s="205">
        <v>0</v>
      </c>
      <c r="F43" s="205">
        <v>0</v>
      </c>
    </row>
    <row r="44" spans="1:6" ht="14.4">
      <c r="A44" s="135" t="s">
        <v>605</v>
      </c>
      <c r="B44" s="13"/>
      <c r="C44" s="13"/>
      <c r="D44" s="134" t="s">
        <v>606</v>
      </c>
      <c r="E44" s="205">
        <v>0</v>
      </c>
      <c r="F44" s="205">
        <v>0</v>
      </c>
    </row>
    <row r="45" spans="1:6" ht="14.4">
      <c r="A45" s="135" t="s">
        <v>607</v>
      </c>
      <c r="B45" s="13"/>
      <c r="C45" s="13"/>
      <c r="D45" s="134" t="s">
        <v>608</v>
      </c>
      <c r="E45" s="205">
        <v>0</v>
      </c>
      <c r="F45" s="205">
        <v>0</v>
      </c>
    </row>
    <row r="46" spans="1:6">
      <c r="A46" s="11"/>
      <c r="B46" s="14"/>
      <c r="C46" s="14"/>
      <c r="D46" s="136"/>
      <c r="E46" s="14"/>
      <c r="F46" s="14"/>
    </row>
    <row r="47" spans="1:6" ht="14.4">
      <c r="A47" s="15" t="s">
        <v>609</v>
      </c>
      <c r="B47" s="16">
        <f>B9+B17+B25+B31+B37+B38+B41</f>
        <v>3559112.19</v>
      </c>
      <c r="C47" s="16">
        <f>C9+C17+C25+C31+C37+C38+C41</f>
        <v>697382.9299999997</v>
      </c>
      <c r="D47" s="137" t="s">
        <v>610</v>
      </c>
      <c r="E47" s="16">
        <f>E9+E19+E23+E26+E27+E31+E38+E42</f>
        <v>549357.80000000005</v>
      </c>
      <c r="F47" s="16">
        <f>F9+F19+F23+F26+F27+F31+F38+F42</f>
        <v>9427632.6499999985</v>
      </c>
    </row>
    <row r="48" spans="1:6">
      <c r="A48" s="11"/>
      <c r="B48" s="14"/>
      <c r="C48" s="14"/>
      <c r="D48" s="136"/>
      <c r="E48" s="14"/>
      <c r="F48" s="14"/>
    </row>
    <row r="49" spans="1:6" ht="14.4">
      <c r="A49" s="130" t="s">
        <v>611</v>
      </c>
      <c r="B49" s="14"/>
      <c r="C49" s="14"/>
      <c r="D49" s="137" t="s">
        <v>612</v>
      </c>
      <c r="E49" s="14"/>
      <c r="F49" s="14"/>
    </row>
    <row r="50" spans="1:6" ht="14.4">
      <c r="A50" s="12" t="s">
        <v>613</v>
      </c>
      <c r="B50" s="205">
        <v>0</v>
      </c>
      <c r="C50" s="205">
        <v>0</v>
      </c>
      <c r="D50" s="132" t="s">
        <v>614</v>
      </c>
      <c r="E50" s="205">
        <v>0</v>
      </c>
      <c r="F50" s="205">
        <v>0</v>
      </c>
    </row>
    <row r="51" spans="1:6" ht="14.4">
      <c r="A51" s="12" t="s">
        <v>615</v>
      </c>
      <c r="B51" s="205">
        <v>0</v>
      </c>
      <c r="C51" s="205">
        <v>0</v>
      </c>
      <c r="D51" s="132" t="s">
        <v>616</v>
      </c>
      <c r="E51" s="205">
        <v>0</v>
      </c>
      <c r="F51" s="205">
        <v>0</v>
      </c>
    </row>
    <row r="52" spans="1:6" ht="14.4">
      <c r="A52" s="12" t="s">
        <v>617</v>
      </c>
      <c r="B52" s="205">
        <v>4323370.16</v>
      </c>
      <c r="C52" s="205">
        <v>2835870.16</v>
      </c>
      <c r="D52" s="132" t="s">
        <v>618</v>
      </c>
      <c r="E52" s="205">
        <v>0</v>
      </c>
      <c r="F52" s="205">
        <v>0</v>
      </c>
    </row>
    <row r="53" spans="1:6" ht="14.4">
      <c r="A53" s="12" t="s">
        <v>619</v>
      </c>
      <c r="B53" s="205">
        <v>2990677.78</v>
      </c>
      <c r="C53" s="205">
        <v>2990677.78</v>
      </c>
      <c r="D53" s="132" t="s">
        <v>620</v>
      </c>
      <c r="E53" s="205">
        <v>0</v>
      </c>
      <c r="F53" s="205">
        <v>0</v>
      </c>
    </row>
    <row r="54" spans="1:6" ht="14.4">
      <c r="A54" s="12" t="s">
        <v>621</v>
      </c>
      <c r="B54" s="205">
        <v>0</v>
      </c>
      <c r="C54" s="205">
        <v>0</v>
      </c>
      <c r="D54" s="132" t="s">
        <v>622</v>
      </c>
      <c r="E54" s="205">
        <v>0</v>
      </c>
      <c r="F54" s="205">
        <v>0</v>
      </c>
    </row>
    <row r="55" spans="1:6" ht="14.4">
      <c r="A55" s="12" t="s">
        <v>623</v>
      </c>
      <c r="B55" s="205">
        <v>-403464.34</v>
      </c>
      <c r="C55" s="205">
        <v>-403464.34</v>
      </c>
      <c r="D55" s="138" t="s">
        <v>624</v>
      </c>
      <c r="E55" s="205">
        <v>0</v>
      </c>
      <c r="F55" s="205">
        <v>0</v>
      </c>
    </row>
    <row r="56" spans="1:6" ht="14.4">
      <c r="A56" s="12" t="s">
        <v>625</v>
      </c>
      <c r="B56" s="205">
        <v>178703.41</v>
      </c>
      <c r="C56" s="205">
        <v>178703.41</v>
      </c>
      <c r="D56" s="136"/>
      <c r="E56" s="14"/>
      <c r="F56" s="14"/>
    </row>
    <row r="57" spans="1:6" ht="14.4">
      <c r="A57" s="12" t="s">
        <v>626</v>
      </c>
      <c r="B57" s="205">
        <v>0</v>
      </c>
      <c r="C57" s="205">
        <v>0</v>
      </c>
      <c r="D57" s="137" t="s">
        <v>627</v>
      </c>
      <c r="E57" s="16">
        <f>SUM(E50:E55)</f>
        <v>0</v>
      </c>
      <c r="F57" s="16">
        <f>SUM(F50:F55)</f>
        <v>0</v>
      </c>
    </row>
    <row r="58" spans="1:6" ht="14.4">
      <c r="A58" s="12" t="s">
        <v>628</v>
      </c>
      <c r="B58" s="205">
        <v>0</v>
      </c>
      <c r="C58" s="205">
        <v>0</v>
      </c>
      <c r="D58" s="136"/>
      <c r="E58" s="14"/>
      <c r="F58" s="14"/>
    </row>
    <row r="59" spans="1:6" ht="14.4">
      <c r="A59" s="11"/>
      <c r="B59" s="14"/>
      <c r="C59" s="14"/>
      <c r="D59" s="137" t="s">
        <v>629</v>
      </c>
      <c r="E59" s="16">
        <f>E47+E57</f>
        <v>549357.80000000005</v>
      </c>
      <c r="F59" s="16">
        <f>F47+F57</f>
        <v>9427632.6499999985</v>
      </c>
    </row>
    <row r="60" spans="1:6" ht="14.4">
      <c r="A60" s="15" t="s">
        <v>630</v>
      </c>
      <c r="B60" s="16">
        <f>SUM(B50:B58)</f>
        <v>7089287.0099999998</v>
      </c>
      <c r="C60" s="16">
        <f>SUM(C50:C58)</f>
        <v>5601787.0099999998</v>
      </c>
      <c r="D60" s="136"/>
      <c r="E60" s="14"/>
      <c r="F60" s="14"/>
    </row>
    <row r="61" spans="1:6" ht="14.4">
      <c r="A61" s="11"/>
      <c r="B61" s="14"/>
      <c r="C61" s="14"/>
      <c r="D61" s="139" t="s">
        <v>631</v>
      </c>
      <c r="E61" s="14"/>
      <c r="F61" s="14"/>
    </row>
    <row r="62" spans="1:6" ht="14.4">
      <c r="A62" s="15" t="s">
        <v>632</v>
      </c>
      <c r="B62" s="16">
        <f>SUM(B47+B60)</f>
        <v>10648399.199999999</v>
      </c>
      <c r="C62" s="16">
        <f>SUM(C47+C60)</f>
        <v>6299169.9399999995</v>
      </c>
      <c r="D62" s="136"/>
      <c r="E62" s="14"/>
      <c r="F62" s="14"/>
    </row>
    <row r="63" spans="1:6">
      <c r="A63" s="11"/>
      <c r="B63" s="140"/>
      <c r="C63" s="140"/>
      <c r="D63" s="141" t="s">
        <v>633</v>
      </c>
      <c r="E63" s="13">
        <f>SUM(E64:E66)</f>
        <v>2401985.46</v>
      </c>
      <c r="F63" s="13">
        <f>SUM(F64:F66)</f>
        <v>2401985.46</v>
      </c>
    </row>
    <row r="64" spans="1:6" ht="14.4">
      <c r="A64" s="11"/>
      <c r="B64" s="140"/>
      <c r="C64" s="140"/>
      <c r="D64" s="142" t="s">
        <v>634</v>
      </c>
      <c r="E64" s="205">
        <v>2401985.46</v>
      </c>
      <c r="F64" s="205">
        <v>2401985.46</v>
      </c>
    </row>
    <row r="65" spans="1:6" ht="14.4">
      <c r="A65" s="11"/>
      <c r="B65" s="140"/>
      <c r="C65" s="140"/>
      <c r="D65" s="143" t="s">
        <v>635</v>
      </c>
      <c r="E65" s="205">
        <v>0</v>
      </c>
      <c r="F65" s="205">
        <v>0</v>
      </c>
    </row>
    <row r="66" spans="1:6" ht="14.4">
      <c r="A66" s="11"/>
      <c r="B66" s="140"/>
      <c r="C66" s="140"/>
      <c r="D66" s="142" t="s">
        <v>636</v>
      </c>
      <c r="E66" s="205">
        <v>0</v>
      </c>
      <c r="F66" s="205">
        <v>0</v>
      </c>
    </row>
    <row r="67" spans="1:6">
      <c r="A67" s="11"/>
      <c r="B67" s="140"/>
      <c r="C67" s="140"/>
      <c r="D67" s="136"/>
      <c r="E67" s="14"/>
      <c r="F67" s="14"/>
    </row>
    <row r="68" spans="1:6">
      <c r="A68" s="11"/>
      <c r="B68" s="140"/>
      <c r="C68" s="140"/>
      <c r="D68" s="141" t="s">
        <v>637</v>
      </c>
      <c r="E68" s="13">
        <f>SUM(E69:E73)</f>
        <v>7697055.9399999995</v>
      </c>
      <c r="F68" s="13">
        <f>SUM(F69:F73)</f>
        <v>-5530448.1699999999</v>
      </c>
    </row>
    <row r="69" spans="1:6" ht="14.4">
      <c r="A69" s="17"/>
      <c r="B69" s="140"/>
      <c r="C69" s="140"/>
      <c r="D69" s="142" t="s">
        <v>638</v>
      </c>
      <c r="E69" s="205">
        <v>1030184.88</v>
      </c>
      <c r="F69" s="205">
        <v>-123858.3</v>
      </c>
    </row>
    <row r="70" spans="1:6" ht="14.4">
      <c r="A70" s="17"/>
      <c r="B70" s="140"/>
      <c r="C70" s="140"/>
      <c r="D70" s="142" t="s">
        <v>639</v>
      </c>
      <c r="E70" s="205">
        <v>6666871.0599999996</v>
      </c>
      <c r="F70" s="205">
        <v>-7860841.2000000002</v>
      </c>
    </row>
    <row r="71" spans="1:6" ht="14.4">
      <c r="A71" s="17"/>
      <c r="B71" s="140"/>
      <c r="C71" s="140"/>
      <c r="D71" s="142" t="s">
        <v>640</v>
      </c>
      <c r="E71" s="205">
        <v>0</v>
      </c>
      <c r="F71" s="205">
        <v>0</v>
      </c>
    </row>
    <row r="72" spans="1:6" ht="14.4">
      <c r="A72" s="17"/>
      <c r="B72" s="140"/>
      <c r="C72" s="140"/>
      <c r="D72" s="142" t="s">
        <v>641</v>
      </c>
      <c r="E72" s="205">
        <v>0</v>
      </c>
      <c r="F72" s="205">
        <v>0</v>
      </c>
    </row>
    <row r="73" spans="1:6" ht="14.4">
      <c r="A73" s="17"/>
      <c r="B73" s="140"/>
      <c r="C73" s="140"/>
      <c r="D73" s="142" t="s">
        <v>642</v>
      </c>
      <c r="E73" s="205">
        <v>0</v>
      </c>
      <c r="F73" s="205">
        <v>2454251.33</v>
      </c>
    </row>
    <row r="74" spans="1:6">
      <c r="A74" s="17"/>
      <c r="B74" s="140"/>
      <c r="C74" s="140"/>
      <c r="D74" s="136"/>
      <c r="E74" s="14"/>
      <c r="F74" s="14"/>
    </row>
    <row r="75" spans="1:6">
      <c r="A75" s="17"/>
      <c r="B75" s="140"/>
      <c r="C75" s="140"/>
      <c r="D75" s="141" t="s">
        <v>643</v>
      </c>
      <c r="E75" s="13">
        <f>E76+E77</f>
        <v>0</v>
      </c>
      <c r="F75" s="13">
        <f>F76+F77</f>
        <v>0</v>
      </c>
    </row>
    <row r="76" spans="1:6" ht="14.4">
      <c r="A76" s="17"/>
      <c r="B76" s="140"/>
      <c r="C76" s="140"/>
      <c r="D76" s="132" t="s">
        <v>644</v>
      </c>
      <c r="E76" s="205">
        <v>0</v>
      </c>
      <c r="F76" s="205">
        <v>0</v>
      </c>
    </row>
    <row r="77" spans="1:6" ht="14.4">
      <c r="A77" s="17"/>
      <c r="B77" s="140"/>
      <c r="C77" s="140"/>
      <c r="D77" s="132" t="s">
        <v>645</v>
      </c>
      <c r="E77" s="205">
        <v>0</v>
      </c>
      <c r="F77" s="205">
        <v>0</v>
      </c>
    </row>
    <row r="78" spans="1:6">
      <c r="A78" s="17"/>
      <c r="B78" s="140"/>
      <c r="C78" s="140"/>
      <c r="D78" s="136"/>
      <c r="E78" s="14"/>
      <c r="F78" s="14"/>
    </row>
    <row r="79" spans="1:6" ht="14.4">
      <c r="A79" s="17"/>
      <c r="B79" s="140"/>
      <c r="C79" s="140"/>
      <c r="D79" s="137" t="s">
        <v>646</v>
      </c>
      <c r="E79" s="16">
        <f>E63+E68+E75</f>
        <v>10099041.399999999</v>
      </c>
      <c r="F79" s="16">
        <f>F63+F68+F75</f>
        <v>-3128462.71</v>
      </c>
    </row>
    <row r="80" spans="1:6">
      <c r="A80" s="17"/>
      <c r="B80" s="140"/>
      <c r="C80" s="140"/>
      <c r="D80" s="136"/>
      <c r="E80" s="14"/>
      <c r="F80" s="14"/>
    </row>
    <row r="81" spans="1:6" ht="14.4">
      <c r="A81" s="17"/>
      <c r="B81" s="140"/>
      <c r="C81" s="140"/>
      <c r="D81" s="137" t="s">
        <v>647</v>
      </c>
      <c r="E81" s="16">
        <f>E59+E79</f>
        <v>10648399.199999999</v>
      </c>
      <c r="F81" s="16">
        <f>F59+F79</f>
        <v>6299169.9399999985</v>
      </c>
    </row>
    <row r="82" spans="1:6">
      <c r="A82" s="18"/>
      <c r="B82" s="144"/>
      <c r="C82" s="144"/>
      <c r="D82" s="145"/>
      <c r="E82" s="145"/>
      <c r="F82" s="145"/>
    </row>
    <row r="83" spans="1:6">
      <c r="A83" s="5"/>
      <c r="D83" s="5"/>
    </row>
    <row r="84" spans="1:6">
      <c r="A84" s="116" t="s">
        <v>528</v>
      </c>
      <c r="B84" s="114"/>
      <c r="C84" s="114"/>
      <c r="D84" s="115"/>
      <c r="E84" s="113"/>
    </row>
    <row r="85" spans="1:6">
      <c r="A85" s="113"/>
      <c r="B85" s="114"/>
      <c r="C85" s="114"/>
      <c r="D85" s="115"/>
      <c r="E85" s="113"/>
    </row>
    <row r="86" spans="1:6">
      <c r="A86" s="117"/>
      <c r="B86" s="118"/>
      <c r="C86" s="117"/>
      <c r="D86" s="117"/>
      <c r="E86" s="113"/>
    </row>
    <row r="87" spans="1:6">
      <c r="A87" s="119"/>
      <c r="B87" s="117"/>
      <c r="C87" s="117"/>
      <c r="D87" s="117"/>
      <c r="E87" s="113"/>
    </row>
    <row r="88" spans="1:6">
      <c r="A88" s="120" t="s">
        <v>529</v>
      </c>
      <c r="D88" s="112" t="s">
        <v>527</v>
      </c>
    </row>
    <row r="89" spans="1:6" ht="14.4" customHeight="1">
      <c r="A89" s="121" t="s">
        <v>653</v>
      </c>
      <c r="D89" s="112" t="s">
        <v>401</v>
      </c>
    </row>
    <row r="90" spans="1:6">
      <c r="A90" s="122" t="s">
        <v>657</v>
      </c>
      <c r="D90" s="112" t="s">
        <v>402</v>
      </c>
    </row>
    <row r="91" spans="1:6">
      <c r="A91" s="113"/>
      <c r="B91" s="114"/>
      <c r="D91" s="5"/>
    </row>
  </sheetData>
  <mergeCells count="5">
    <mergeCell ref="A5:F5"/>
    <mergeCell ref="A1:F1"/>
    <mergeCell ref="A2:F2"/>
    <mergeCell ref="A3:F3"/>
    <mergeCell ref="A4:F4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sqref="A1:F1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87" t="s">
        <v>167</v>
      </c>
      <c r="B1" s="187"/>
      <c r="C1" s="187"/>
      <c r="D1" s="187"/>
      <c r="E1" s="187"/>
      <c r="F1" s="187"/>
      <c r="G1" s="187"/>
      <c r="H1" s="187"/>
    </row>
    <row r="2" spans="1:9" ht="46.2" customHeight="1">
      <c r="A2" s="177" t="s">
        <v>175</v>
      </c>
      <c r="B2" s="178"/>
      <c r="C2" s="178"/>
      <c r="D2" s="178"/>
      <c r="E2" s="178"/>
      <c r="F2" s="178"/>
      <c r="G2" s="178"/>
      <c r="H2" s="179"/>
    </row>
    <row r="3" spans="1:9" ht="14.4">
      <c r="A3" s="180" t="s">
        <v>391</v>
      </c>
      <c r="B3" s="181"/>
      <c r="C3" s="181"/>
      <c r="D3" s="181"/>
      <c r="E3" s="181"/>
      <c r="F3" s="181"/>
      <c r="G3" s="181"/>
      <c r="H3" s="182"/>
    </row>
    <row r="4" spans="1:9" ht="14.4">
      <c r="A4" s="183" t="s">
        <v>655</v>
      </c>
      <c r="B4" s="184"/>
      <c r="C4" s="184"/>
      <c r="D4" s="184"/>
      <c r="E4" s="184"/>
      <c r="F4" s="184"/>
      <c r="G4" s="184"/>
      <c r="H4" s="185"/>
    </row>
    <row r="5" spans="1:9" ht="14.4">
      <c r="A5" s="173" t="s">
        <v>177</v>
      </c>
      <c r="B5" s="174"/>
      <c r="C5" s="174"/>
      <c r="D5" s="174"/>
      <c r="E5" s="174"/>
      <c r="F5" s="174"/>
      <c r="G5" s="174"/>
      <c r="H5" s="175"/>
    </row>
    <row r="6" spans="1:9" ht="57.6">
      <c r="A6" s="58" t="s">
        <v>34</v>
      </c>
      <c r="B6" s="59" t="s">
        <v>648</v>
      </c>
      <c r="C6" s="58" t="s">
        <v>35</v>
      </c>
      <c r="D6" s="58" t="s">
        <v>36</v>
      </c>
      <c r="E6" s="58" t="s">
        <v>37</v>
      </c>
      <c r="F6" s="58" t="s">
        <v>38</v>
      </c>
      <c r="G6" s="58" t="s">
        <v>39</v>
      </c>
      <c r="H6" s="123" t="s">
        <v>40</v>
      </c>
    </row>
    <row r="7" spans="1:9">
      <c r="A7" s="17"/>
      <c r="B7" s="17"/>
      <c r="C7" s="17"/>
      <c r="D7" s="17"/>
      <c r="E7" s="17"/>
      <c r="F7" s="17"/>
      <c r="G7" s="17"/>
      <c r="H7" s="17"/>
    </row>
    <row r="8" spans="1:9" ht="14.4">
      <c r="A8" s="60" t="s">
        <v>11</v>
      </c>
      <c r="B8" s="16">
        <f>B9+B13</f>
        <v>0</v>
      </c>
      <c r="C8" s="16">
        <f>C9+C13</f>
        <v>0</v>
      </c>
      <c r="D8" s="16">
        <f t="shared" ref="D8:H8" si="0">D9+D13</f>
        <v>0</v>
      </c>
      <c r="E8" s="16">
        <f t="shared" si="0"/>
        <v>0</v>
      </c>
      <c r="F8" s="16">
        <f>F9+F13</f>
        <v>0</v>
      </c>
      <c r="G8" s="16">
        <f t="shared" si="0"/>
        <v>0</v>
      </c>
      <c r="H8" s="16">
        <f t="shared" si="0"/>
        <v>0</v>
      </c>
    </row>
    <row r="9" spans="1:9">
      <c r="A9" s="61" t="s">
        <v>12</v>
      </c>
      <c r="B9" s="13">
        <f>SUM(B10:B12)</f>
        <v>0</v>
      </c>
      <c r="C9" s="13">
        <f t="shared" ref="C9:H13" si="1">SUM(C10:C12)</f>
        <v>0</v>
      </c>
      <c r="D9" s="13">
        <f t="shared" si="1"/>
        <v>0</v>
      </c>
      <c r="E9" s="13">
        <f t="shared" si="1"/>
        <v>0</v>
      </c>
      <c r="F9" s="13">
        <f>B9+C9-D9+E9</f>
        <v>0</v>
      </c>
      <c r="G9" s="13">
        <f t="shared" si="1"/>
        <v>0</v>
      </c>
      <c r="H9" s="13">
        <f t="shared" si="1"/>
        <v>0</v>
      </c>
    </row>
    <row r="10" spans="1:9" ht="14.4">
      <c r="A10" s="62" t="s">
        <v>13</v>
      </c>
      <c r="B10" s="13"/>
      <c r="C10" s="13"/>
      <c r="D10" s="151">
        <v>0</v>
      </c>
      <c r="E10" s="13"/>
      <c r="F10" s="151">
        <v>0</v>
      </c>
      <c r="G10" s="13"/>
      <c r="H10" s="13"/>
      <c r="I10" t="s">
        <v>174</v>
      </c>
    </row>
    <row r="11" spans="1:9">
      <c r="A11" s="62" t="s">
        <v>14</v>
      </c>
      <c r="B11" s="13"/>
      <c r="C11" s="13"/>
      <c r="D11" s="13"/>
      <c r="E11" s="13"/>
      <c r="F11" s="13">
        <f>B11+C11-D11+E11</f>
        <v>0</v>
      </c>
      <c r="G11" s="13"/>
      <c r="H11" s="13"/>
    </row>
    <row r="12" spans="1:9">
      <c r="A12" s="62" t="s">
        <v>15</v>
      </c>
      <c r="B12" s="13"/>
      <c r="C12" s="13"/>
      <c r="D12" s="13"/>
      <c r="E12" s="13"/>
      <c r="F12" s="13">
        <f>B12+C12-D12+E12</f>
        <v>0</v>
      </c>
      <c r="G12" s="13"/>
      <c r="H12" s="13"/>
    </row>
    <row r="13" spans="1:9">
      <c r="A13" s="61" t="s">
        <v>16</v>
      </c>
      <c r="B13" s="13">
        <f>SUM(B14:B16)</f>
        <v>0</v>
      </c>
      <c r="C13" s="13">
        <f t="shared" ref="C13:H13" si="2">SUM(C14:C16)</f>
        <v>0</v>
      </c>
      <c r="D13" s="13">
        <f t="shared" si="2"/>
        <v>0</v>
      </c>
      <c r="E13" s="13">
        <f t="shared" si="2"/>
        <v>0</v>
      </c>
      <c r="F13" s="13">
        <f t="shared" ref="F13" si="3">B13+C13-D13+E13</f>
        <v>0</v>
      </c>
      <c r="G13" s="13">
        <f t="shared" si="1"/>
        <v>0</v>
      </c>
      <c r="H13" s="13">
        <f t="shared" si="2"/>
        <v>0</v>
      </c>
    </row>
    <row r="14" spans="1:9" ht="14.4">
      <c r="A14" s="62" t="s">
        <v>17</v>
      </c>
      <c r="B14" s="151">
        <v>0</v>
      </c>
      <c r="C14" s="151">
        <v>0</v>
      </c>
      <c r="D14" s="13"/>
      <c r="E14" s="13"/>
      <c r="F14" s="13">
        <f>B14+C14-D14+E14</f>
        <v>0</v>
      </c>
      <c r="G14" s="13"/>
      <c r="H14" s="13"/>
    </row>
    <row r="15" spans="1:9" ht="14.4">
      <c r="A15" s="62" t="s">
        <v>18</v>
      </c>
      <c r="B15" s="151">
        <v>0</v>
      </c>
      <c r="C15" s="151">
        <v>0</v>
      </c>
      <c r="D15" s="13"/>
      <c r="E15" s="13"/>
      <c r="F15" s="13">
        <f>B15+C15-D15+E15</f>
        <v>0</v>
      </c>
      <c r="G15" s="13"/>
      <c r="H15" s="13"/>
    </row>
    <row r="16" spans="1:9" ht="14.4">
      <c r="A16" s="62" t="s">
        <v>19</v>
      </c>
      <c r="B16" s="151">
        <v>0</v>
      </c>
      <c r="C16" s="151">
        <v>0</v>
      </c>
      <c r="D16" s="13"/>
      <c r="E16" s="13"/>
      <c r="F16" s="13">
        <f>B16+C16-D16+E16</f>
        <v>0</v>
      </c>
      <c r="G16" s="13"/>
      <c r="H16" s="13"/>
    </row>
    <row r="17" spans="1:8">
      <c r="A17" s="11"/>
      <c r="B17" s="63"/>
      <c r="C17" s="63"/>
      <c r="D17" s="63"/>
      <c r="E17" s="63"/>
      <c r="F17" s="63"/>
      <c r="G17" s="63"/>
      <c r="H17" s="63"/>
    </row>
    <row r="18" spans="1:8" ht="14.4">
      <c r="A18" s="60" t="s">
        <v>20</v>
      </c>
      <c r="B18" s="16"/>
      <c r="C18" s="64"/>
      <c r="D18" s="64"/>
      <c r="E18" s="64"/>
      <c r="F18" s="16">
        <f t="shared" ref="F18" si="4">B18+C18-D18+E18</f>
        <v>0</v>
      </c>
      <c r="G18" s="64"/>
      <c r="H18" s="64"/>
    </row>
    <row r="19" spans="1:8">
      <c r="A19" s="10"/>
      <c r="B19" s="65"/>
      <c r="C19" s="65"/>
      <c r="D19" s="65"/>
      <c r="E19" s="65"/>
      <c r="F19" s="65"/>
      <c r="G19" s="65"/>
      <c r="H19" s="65"/>
    </row>
    <row r="20" spans="1:8" ht="14.4">
      <c r="A20" s="60" t="s">
        <v>21</v>
      </c>
      <c r="B20" s="16">
        <f>B8+B18</f>
        <v>0</v>
      </c>
      <c r="C20" s="16">
        <f t="shared" ref="C20:H20" si="5">C8+C18</f>
        <v>0</v>
      </c>
      <c r="D20" s="16">
        <f t="shared" si="5"/>
        <v>0</v>
      </c>
      <c r="E20" s="16">
        <f t="shared" si="5"/>
        <v>0</v>
      </c>
      <c r="F20" s="16">
        <f>F8+F18</f>
        <v>0</v>
      </c>
      <c r="G20" s="16">
        <f t="shared" si="5"/>
        <v>0</v>
      </c>
      <c r="H20" s="16">
        <f t="shared" si="5"/>
        <v>0</v>
      </c>
    </row>
    <row r="21" spans="1:8">
      <c r="A21" s="11"/>
      <c r="B21" s="14"/>
      <c r="C21" s="14"/>
      <c r="D21" s="14"/>
      <c r="E21" s="14"/>
      <c r="F21" s="14"/>
      <c r="G21" s="14"/>
      <c r="H21" s="14"/>
    </row>
    <row r="22" spans="1:8" ht="16.2">
      <c r="A22" s="60" t="s">
        <v>392</v>
      </c>
      <c r="B22" s="16">
        <f t="shared" ref="B22:H22" si="6">SUM(B23:B25)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</row>
    <row r="23" spans="1:8">
      <c r="A23" s="66" t="s">
        <v>22</v>
      </c>
      <c r="B23" s="13"/>
      <c r="C23" s="13"/>
      <c r="D23" s="13"/>
      <c r="E23" s="13"/>
      <c r="F23" s="13">
        <f>B23+C23-D23+E23</f>
        <v>0</v>
      </c>
      <c r="G23" s="13"/>
      <c r="H23" s="13"/>
    </row>
    <row r="24" spans="1:8">
      <c r="A24" s="66" t="s">
        <v>23</v>
      </c>
      <c r="B24" s="13"/>
      <c r="C24" s="13"/>
      <c r="D24" s="13"/>
      <c r="E24" s="13"/>
      <c r="F24" s="13">
        <f>B24+C24-D24+E24</f>
        <v>0</v>
      </c>
      <c r="G24" s="13"/>
      <c r="H24" s="13"/>
    </row>
    <row r="25" spans="1:8">
      <c r="A25" s="66" t="s">
        <v>24</v>
      </c>
      <c r="B25" s="13"/>
      <c r="C25" s="13"/>
      <c r="D25" s="13"/>
      <c r="E25" s="13"/>
      <c r="F25" s="13">
        <f>B25+C25-D25+E25</f>
        <v>0</v>
      </c>
      <c r="G25" s="13"/>
      <c r="H25" s="13"/>
    </row>
    <row r="26" spans="1:8" ht="14.4">
      <c r="A26" s="67" t="s">
        <v>389</v>
      </c>
      <c r="B26" s="14"/>
      <c r="C26" s="14"/>
      <c r="D26" s="14"/>
      <c r="E26" s="14"/>
      <c r="F26" s="14"/>
      <c r="G26" s="14"/>
      <c r="H26" s="14"/>
    </row>
    <row r="27" spans="1:8" ht="16.2">
      <c r="A27" s="60" t="s">
        <v>393</v>
      </c>
      <c r="B27" s="16">
        <f>SUM(B28:B30)</f>
        <v>0</v>
      </c>
      <c r="C27" s="16">
        <f t="shared" ref="C27:H27" si="7">SUM(C28:C30)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</row>
    <row r="28" spans="1:8" ht="13.2" customHeight="1">
      <c r="A28" s="66" t="s">
        <v>25</v>
      </c>
      <c r="B28" s="13"/>
      <c r="C28" s="13"/>
      <c r="D28" s="13"/>
      <c r="E28" s="13"/>
      <c r="F28" s="13">
        <f>B28+C28-D28+E28</f>
        <v>0</v>
      </c>
      <c r="G28" s="13"/>
      <c r="H28" s="13"/>
    </row>
    <row r="29" spans="1:8" ht="13.2" customHeight="1">
      <c r="A29" s="66" t="s">
        <v>26</v>
      </c>
      <c r="B29" s="13"/>
      <c r="C29" s="13"/>
      <c r="D29" s="13"/>
      <c r="E29" s="13"/>
      <c r="F29" s="13">
        <f>B29+C29-D29+E29</f>
        <v>0</v>
      </c>
      <c r="G29" s="13"/>
      <c r="H29" s="13"/>
    </row>
    <row r="30" spans="1:8">
      <c r="A30" s="66" t="s">
        <v>27</v>
      </c>
      <c r="B30" s="13"/>
      <c r="C30" s="13"/>
      <c r="D30" s="13"/>
      <c r="E30" s="13"/>
      <c r="F30" s="13">
        <f>B30+C30-D30+E30</f>
        <v>0</v>
      </c>
      <c r="G30" s="13"/>
      <c r="H30" s="13"/>
    </row>
    <row r="31" spans="1:8" ht="14.4">
      <c r="A31" s="68" t="s">
        <v>389</v>
      </c>
      <c r="B31" s="69"/>
      <c r="C31" s="69"/>
      <c r="D31" s="69"/>
      <c r="E31" s="69"/>
      <c r="F31" s="69"/>
      <c r="G31" s="69"/>
      <c r="H31" s="69"/>
    </row>
    <row r="32" spans="1:8">
      <c r="A32" s="31"/>
    </row>
    <row r="33" spans="1:8" ht="13.2" customHeight="1">
      <c r="A33" s="186" t="s">
        <v>394</v>
      </c>
      <c r="B33" s="186"/>
      <c r="C33" s="186"/>
      <c r="D33" s="186"/>
      <c r="E33" s="186"/>
      <c r="F33" s="186"/>
      <c r="G33" s="186"/>
      <c r="H33" s="186"/>
    </row>
    <row r="34" spans="1:8" ht="13.2" customHeight="1">
      <c r="A34" s="186"/>
      <c r="B34" s="186"/>
      <c r="C34" s="186"/>
      <c r="D34" s="186"/>
      <c r="E34" s="186"/>
      <c r="F34" s="186"/>
      <c r="G34" s="186"/>
      <c r="H34" s="186"/>
    </row>
    <row r="35" spans="1:8" ht="13.2" customHeight="1">
      <c r="A35" s="186"/>
      <c r="B35" s="186"/>
      <c r="C35" s="186"/>
      <c r="D35" s="186"/>
      <c r="E35" s="186"/>
      <c r="F35" s="186"/>
      <c r="G35" s="186"/>
      <c r="H35" s="186"/>
    </row>
    <row r="36" spans="1:8" ht="13.2" customHeight="1">
      <c r="A36" s="186"/>
      <c r="B36" s="186"/>
      <c r="C36" s="186"/>
      <c r="D36" s="186"/>
      <c r="E36" s="186"/>
      <c r="F36" s="186"/>
      <c r="G36" s="186"/>
      <c r="H36" s="186"/>
    </row>
    <row r="37" spans="1:8" ht="13.2" customHeight="1">
      <c r="A37" s="186"/>
      <c r="B37" s="186"/>
      <c r="C37" s="186"/>
      <c r="D37" s="186"/>
      <c r="E37" s="186"/>
      <c r="F37" s="186"/>
      <c r="G37" s="186"/>
      <c r="H37" s="186"/>
    </row>
    <row r="38" spans="1:8">
      <c r="A38" s="31"/>
    </row>
    <row r="39" spans="1:8" ht="28.8">
      <c r="A39" s="58" t="s">
        <v>28</v>
      </c>
      <c r="B39" s="58" t="s">
        <v>395</v>
      </c>
      <c r="C39" s="58" t="s">
        <v>396</v>
      </c>
      <c r="D39" s="58" t="s">
        <v>397</v>
      </c>
      <c r="E39" s="58" t="s">
        <v>29</v>
      </c>
      <c r="F39" s="123" t="s">
        <v>398</v>
      </c>
    </row>
    <row r="40" spans="1:8">
      <c r="A40" s="10"/>
      <c r="B40" s="70"/>
      <c r="C40" s="70"/>
      <c r="D40" s="70"/>
      <c r="E40" s="70"/>
      <c r="F40" s="70"/>
    </row>
    <row r="41" spans="1:8" ht="14.4">
      <c r="A41" s="60" t="s">
        <v>30</v>
      </c>
      <c r="B41" s="71">
        <f>SUM(B42:B45)</f>
        <v>0</v>
      </c>
      <c r="C41" s="71">
        <f t="shared" ref="C41:F41" si="8">SUM(C42:C45)</f>
        <v>0</v>
      </c>
      <c r="D41" s="71">
        <f t="shared" si="8"/>
        <v>0</v>
      </c>
      <c r="E41" s="71">
        <f t="shared" si="8"/>
        <v>0</v>
      </c>
      <c r="F41" s="71">
        <f t="shared" si="8"/>
        <v>0</v>
      </c>
    </row>
    <row r="42" spans="1:8">
      <c r="A42" s="66" t="s">
        <v>31</v>
      </c>
      <c r="B42" s="72"/>
      <c r="C42" s="72"/>
      <c r="D42" s="72"/>
      <c r="E42" s="72"/>
      <c r="F42" s="72"/>
      <c r="G42" s="73"/>
      <c r="H42" s="73"/>
    </row>
    <row r="43" spans="1:8">
      <c r="A43" s="66" t="s">
        <v>32</v>
      </c>
      <c r="B43" s="72"/>
      <c r="C43" s="72"/>
      <c r="D43" s="72"/>
      <c r="E43" s="72"/>
      <c r="F43" s="72"/>
      <c r="G43" s="73"/>
      <c r="H43" s="73"/>
    </row>
    <row r="44" spans="1:8">
      <c r="A44" s="66" t="s">
        <v>33</v>
      </c>
      <c r="B44" s="72"/>
      <c r="C44" s="72"/>
      <c r="D44" s="72"/>
      <c r="E44" s="72"/>
      <c r="F44" s="72"/>
      <c r="G44" s="73"/>
      <c r="H44" s="73"/>
    </row>
    <row r="45" spans="1:8" ht="14.4">
      <c r="A45" s="74" t="s">
        <v>389</v>
      </c>
      <c r="B45" s="18"/>
      <c r="C45" s="18"/>
      <c r="D45" s="18"/>
      <c r="E45" s="18"/>
      <c r="F45" s="18"/>
    </row>
    <row r="50" spans="1:4">
      <c r="A50" s="91" t="s">
        <v>171</v>
      </c>
      <c r="D50" s="91" t="s">
        <v>527</v>
      </c>
    </row>
    <row r="51" spans="1:4">
      <c r="A51" s="91" t="s">
        <v>653</v>
      </c>
      <c r="D51" s="91" t="s">
        <v>401</v>
      </c>
    </row>
    <row r="52" spans="1:4">
      <c r="A52" s="91" t="s">
        <v>172</v>
      </c>
      <c r="D52" s="91" t="s">
        <v>402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K1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76" t="s">
        <v>168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24" customHeight="1">
      <c r="A2" s="177" t="s">
        <v>175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2" ht="14.4">
      <c r="A3" s="180" t="s">
        <v>649</v>
      </c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2" ht="14.4">
      <c r="A4" s="183" t="s">
        <v>656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  <c r="L4" s="1"/>
    </row>
    <row r="5" spans="1:12" ht="14.4">
      <c r="A5" s="180" t="s">
        <v>177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1"/>
    </row>
    <row r="6" spans="1:12" ht="72">
      <c r="A6" s="123" t="s">
        <v>52</v>
      </c>
      <c r="B6" s="123" t="s">
        <v>53</v>
      </c>
      <c r="C6" s="123" t="s">
        <v>54</v>
      </c>
      <c r="D6" s="123" t="s">
        <v>55</v>
      </c>
      <c r="E6" s="123" t="s">
        <v>56</v>
      </c>
      <c r="F6" s="123" t="s">
        <v>57</v>
      </c>
      <c r="G6" s="123" t="s">
        <v>58</v>
      </c>
      <c r="H6" s="123" t="s">
        <v>59</v>
      </c>
      <c r="I6" s="126" t="s">
        <v>650</v>
      </c>
      <c r="J6" s="126" t="s">
        <v>651</v>
      </c>
      <c r="K6" s="126" t="s">
        <v>652</v>
      </c>
      <c r="L6" s="1"/>
    </row>
    <row r="7" spans="1:12">
      <c r="A7" s="152"/>
      <c r="B7" s="70"/>
      <c r="C7" s="70"/>
      <c r="D7" s="70"/>
      <c r="E7" s="70"/>
      <c r="F7" s="70"/>
      <c r="G7" s="70"/>
      <c r="H7" s="70"/>
      <c r="I7" s="70"/>
      <c r="J7" s="70"/>
      <c r="K7" s="70"/>
      <c r="L7" s="1"/>
    </row>
    <row r="8" spans="1:12" ht="14.4">
      <c r="A8" s="130" t="s">
        <v>41</v>
      </c>
      <c r="B8" s="153"/>
      <c r="C8" s="153"/>
      <c r="D8" s="153"/>
      <c r="E8" s="32">
        <f>SUM(E9:E12)</f>
        <v>0</v>
      </c>
      <c r="F8" s="153"/>
      <c r="G8" s="32">
        <f>SUM(G9:G12)</f>
        <v>0</v>
      </c>
      <c r="H8" s="32">
        <f>SUM(H9:H12)</f>
        <v>0</v>
      </c>
      <c r="I8" s="32">
        <f>SUM(I9:I12)</f>
        <v>0</v>
      </c>
      <c r="J8" s="32">
        <f>SUM(J9:J12)</f>
        <v>0</v>
      </c>
      <c r="K8" s="32">
        <f>SUM(K9:K12)</f>
        <v>0</v>
      </c>
      <c r="L8" s="1"/>
    </row>
    <row r="9" spans="1:12">
      <c r="A9" s="154" t="s">
        <v>42</v>
      </c>
      <c r="B9" s="155"/>
      <c r="C9" s="155"/>
      <c r="D9" s="155"/>
      <c r="E9" s="36"/>
      <c r="F9" s="72"/>
      <c r="G9" s="36"/>
      <c r="H9" s="36"/>
      <c r="I9" s="36"/>
      <c r="J9" s="36"/>
      <c r="K9" s="36">
        <v>0</v>
      </c>
      <c r="L9" s="1"/>
    </row>
    <row r="10" spans="1:12">
      <c r="A10" s="154" t="s">
        <v>43</v>
      </c>
      <c r="B10" s="155"/>
      <c r="C10" s="155"/>
      <c r="D10" s="155"/>
      <c r="E10" s="36"/>
      <c r="F10" s="72"/>
      <c r="G10" s="36"/>
      <c r="H10" s="36"/>
      <c r="I10" s="36"/>
      <c r="J10" s="36"/>
      <c r="K10" s="36">
        <v>0</v>
      </c>
      <c r="L10" s="1"/>
    </row>
    <row r="11" spans="1:12">
      <c r="A11" s="154" t="s">
        <v>44</v>
      </c>
      <c r="B11" s="155"/>
      <c r="C11" s="155"/>
      <c r="D11" s="155"/>
      <c r="E11" s="36"/>
      <c r="F11" s="72"/>
      <c r="G11" s="36"/>
      <c r="H11" s="36"/>
      <c r="I11" s="36"/>
      <c r="J11" s="36"/>
      <c r="K11" s="36">
        <v>0</v>
      </c>
      <c r="L11" s="1"/>
    </row>
    <row r="12" spans="1:12">
      <c r="A12" s="154" t="s">
        <v>45</v>
      </c>
      <c r="B12" s="155"/>
      <c r="C12" s="155"/>
      <c r="D12" s="155"/>
      <c r="E12" s="36"/>
      <c r="F12" s="72"/>
      <c r="G12" s="36"/>
      <c r="H12" s="36"/>
      <c r="I12" s="36"/>
      <c r="J12" s="36"/>
      <c r="K12" s="36">
        <v>0</v>
      </c>
      <c r="L12" s="1"/>
    </row>
    <row r="13" spans="1:12" ht="14.4">
      <c r="A13" s="156" t="s">
        <v>389</v>
      </c>
      <c r="B13" s="157"/>
      <c r="C13" s="157"/>
      <c r="D13" s="157"/>
      <c r="E13" s="33"/>
      <c r="F13" s="11"/>
      <c r="G13" s="33"/>
      <c r="H13" s="33"/>
      <c r="I13" s="33"/>
      <c r="J13" s="33"/>
      <c r="K13" s="33"/>
      <c r="L13" s="1"/>
    </row>
    <row r="14" spans="1:12" ht="14.4">
      <c r="A14" s="130" t="s">
        <v>46</v>
      </c>
      <c r="B14" s="153"/>
      <c r="C14" s="153"/>
      <c r="D14" s="153"/>
      <c r="E14" s="32">
        <f>SUM(E15:E18)</f>
        <v>0</v>
      </c>
      <c r="F14" s="153"/>
      <c r="G14" s="32">
        <f>SUM(G15:G18)</f>
        <v>0</v>
      </c>
      <c r="H14" s="32">
        <f>SUM(H15:H18)</f>
        <v>0</v>
      </c>
      <c r="I14" s="32">
        <f>SUM(I15:I18)</f>
        <v>0</v>
      </c>
      <c r="J14" s="32">
        <f>SUM(J15:J18)</f>
        <v>0</v>
      </c>
      <c r="K14" s="32">
        <f>SUM(K15:K18)</f>
        <v>0</v>
      </c>
      <c r="L14" s="1"/>
    </row>
    <row r="15" spans="1:12">
      <c r="A15" s="154" t="s">
        <v>47</v>
      </c>
      <c r="B15" s="155"/>
      <c r="C15" s="155"/>
      <c r="D15" s="155"/>
      <c r="E15" s="36"/>
      <c r="F15" s="72"/>
      <c r="G15" s="36"/>
      <c r="H15" s="36"/>
      <c r="I15" s="36"/>
      <c r="J15" s="36"/>
      <c r="K15" s="36">
        <v>0</v>
      </c>
      <c r="L15" s="1"/>
    </row>
    <row r="16" spans="1:12">
      <c r="A16" s="154" t="s">
        <v>48</v>
      </c>
      <c r="B16" s="155"/>
      <c r="C16" s="155"/>
      <c r="D16" s="155"/>
      <c r="E16" s="36"/>
      <c r="F16" s="72"/>
      <c r="G16" s="36"/>
      <c r="H16" s="36"/>
      <c r="I16" s="36"/>
      <c r="J16" s="36"/>
      <c r="K16" s="36">
        <v>0</v>
      </c>
      <c r="L16" s="1"/>
    </row>
    <row r="17" spans="1:12">
      <c r="A17" s="154" t="s">
        <v>49</v>
      </c>
      <c r="B17" s="155"/>
      <c r="C17" s="155"/>
      <c r="D17" s="155"/>
      <c r="E17" s="36"/>
      <c r="F17" s="72"/>
      <c r="G17" s="36"/>
      <c r="H17" s="36"/>
      <c r="I17" s="36"/>
      <c r="J17" s="36"/>
      <c r="K17" s="36">
        <v>0</v>
      </c>
      <c r="L17" s="1"/>
    </row>
    <row r="18" spans="1:12">
      <c r="A18" s="154" t="s">
        <v>50</v>
      </c>
      <c r="B18" s="155"/>
      <c r="C18" s="155"/>
      <c r="D18" s="155"/>
      <c r="E18" s="36"/>
      <c r="F18" s="72"/>
      <c r="G18" s="36"/>
      <c r="H18" s="36"/>
      <c r="I18" s="36"/>
      <c r="J18" s="36"/>
      <c r="K18" s="36">
        <v>0</v>
      </c>
      <c r="L18" s="1"/>
    </row>
    <row r="19" spans="1:12" ht="14.4">
      <c r="A19" s="156" t="s">
        <v>389</v>
      </c>
      <c r="B19" s="157"/>
      <c r="C19" s="157"/>
      <c r="D19" s="157"/>
      <c r="E19" s="33"/>
      <c r="F19" s="11"/>
      <c r="G19" s="33"/>
      <c r="H19" s="33"/>
      <c r="I19" s="33"/>
      <c r="J19" s="33"/>
      <c r="K19" s="33"/>
    </row>
    <row r="20" spans="1:12" ht="14.4">
      <c r="A20" s="130" t="s">
        <v>51</v>
      </c>
      <c r="B20" s="153"/>
      <c r="C20" s="153"/>
      <c r="D20" s="153"/>
      <c r="E20" s="32">
        <f>E8+E14</f>
        <v>0</v>
      </c>
      <c r="F20" s="153"/>
      <c r="G20" s="32">
        <f>G8+G14</f>
        <v>0</v>
      </c>
      <c r="H20" s="32">
        <f>H8+H14</f>
        <v>0</v>
      </c>
      <c r="I20" s="32">
        <f>I8+I14</f>
        <v>0</v>
      </c>
      <c r="J20" s="32">
        <f>J8+J14</f>
        <v>0</v>
      </c>
      <c r="K20" s="32">
        <f>K8+K14</f>
        <v>0</v>
      </c>
    </row>
    <row r="21" spans="1:12">
      <c r="A21" s="34"/>
      <c r="B21" s="158"/>
      <c r="C21" s="158"/>
      <c r="D21" s="158"/>
      <c r="E21" s="158"/>
      <c r="F21" s="158"/>
      <c r="G21" s="46"/>
      <c r="H21" s="46"/>
      <c r="I21" s="46"/>
      <c r="J21" s="46"/>
      <c r="K21" s="46"/>
    </row>
    <row r="24" spans="1:12">
      <c r="A24" s="159"/>
      <c r="B24" s="159"/>
      <c r="E24" s="9"/>
      <c r="F24" s="9"/>
      <c r="G24" s="9"/>
    </row>
  </sheetData>
  <mergeCells count="6">
    <mergeCell ref="A24:B24"/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1" sqref="B1:E1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6" t="s">
        <v>169</v>
      </c>
      <c r="C1" s="176"/>
      <c r="D1" s="176"/>
      <c r="E1" s="176"/>
    </row>
    <row r="2" spans="2:6" ht="14.4">
      <c r="B2" s="177" t="s">
        <v>175</v>
      </c>
      <c r="C2" s="178"/>
      <c r="D2" s="178"/>
      <c r="E2" s="179"/>
    </row>
    <row r="3" spans="2:6" ht="14.4">
      <c r="B3" s="180" t="s">
        <v>176</v>
      </c>
      <c r="C3" s="181"/>
      <c r="D3" s="181"/>
      <c r="E3" s="182"/>
    </row>
    <row r="4" spans="2:6" ht="14.4">
      <c r="B4" s="183" t="s">
        <v>656</v>
      </c>
      <c r="C4" s="184"/>
      <c r="D4" s="184"/>
      <c r="E4" s="185"/>
    </row>
    <row r="5" spans="2:6" ht="14.4">
      <c r="B5" s="173" t="s">
        <v>177</v>
      </c>
      <c r="C5" s="174"/>
      <c r="D5" s="174"/>
      <c r="E5" s="175"/>
    </row>
    <row r="6" spans="2:6" ht="13.2">
      <c r="B6"/>
      <c r="C6"/>
      <c r="D6"/>
      <c r="E6"/>
    </row>
    <row r="7" spans="2:6" ht="28.8">
      <c r="B7" s="19" t="s">
        <v>1</v>
      </c>
      <c r="C7" s="147" t="s">
        <v>178</v>
      </c>
      <c r="D7" s="147" t="s">
        <v>3</v>
      </c>
      <c r="E7" s="147" t="s">
        <v>78</v>
      </c>
    </row>
    <row r="8" spans="2:6" ht="14.4">
      <c r="B8" s="15" t="s">
        <v>60</v>
      </c>
      <c r="C8" s="20">
        <f>SUM(C9:C11)</f>
        <v>11206076</v>
      </c>
      <c r="D8" s="20">
        <f>SUM(D9:D11)</f>
        <v>5529107.8799999999</v>
      </c>
      <c r="E8" s="20">
        <f>SUM(E9:E11)</f>
        <v>5529107.8799999999</v>
      </c>
      <c r="F8"/>
    </row>
    <row r="9" spans="2:6" ht="14.4">
      <c r="B9" s="21" t="s">
        <v>61</v>
      </c>
      <c r="C9" s="206">
        <v>11206076</v>
      </c>
      <c r="D9" s="206">
        <v>5529107.8799999999</v>
      </c>
      <c r="E9" s="206">
        <v>5529107.8799999999</v>
      </c>
      <c r="F9"/>
    </row>
    <row r="10" spans="2:6" ht="14.4">
      <c r="B10" s="21" t="s">
        <v>62</v>
      </c>
      <c r="C10" s="206">
        <v>0</v>
      </c>
      <c r="D10" s="206">
        <v>0</v>
      </c>
      <c r="E10" s="206">
        <v>0</v>
      </c>
      <c r="F10"/>
    </row>
    <row r="11" spans="2:6" ht="14.4">
      <c r="B11" s="21" t="s">
        <v>63</v>
      </c>
      <c r="C11" s="206">
        <v>0</v>
      </c>
      <c r="D11" s="206">
        <v>0</v>
      </c>
      <c r="E11" s="206">
        <v>0</v>
      </c>
    </row>
    <row r="12" spans="2:6" ht="13.2">
      <c r="B12" s="12"/>
      <c r="C12" s="23"/>
      <c r="D12" s="23"/>
      <c r="E12" s="23"/>
    </row>
    <row r="13" spans="2:6" ht="14.4">
      <c r="B13" s="15" t="s">
        <v>179</v>
      </c>
      <c r="C13" s="20">
        <f>SUM(C14:C15)</f>
        <v>11206076</v>
      </c>
      <c r="D13" s="20">
        <f t="shared" ref="D13:E13" si="0">SUM(D14:D15)</f>
        <v>4498923</v>
      </c>
      <c r="E13" s="20">
        <f t="shared" si="0"/>
        <v>4498923</v>
      </c>
    </row>
    <row r="14" spans="2:6" ht="14.4">
      <c r="B14" s="21" t="s">
        <v>64</v>
      </c>
      <c r="C14" s="206">
        <v>11206076</v>
      </c>
      <c r="D14" s="206">
        <v>4384923</v>
      </c>
      <c r="E14" s="206">
        <v>4384923</v>
      </c>
    </row>
    <row r="15" spans="2:6" ht="14.4">
      <c r="B15" s="21" t="s">
        <v>65</v>
      </c>
      <c r="C15" s="206">
        <v>0</v>
      </c>
      <c r="D15" s="206">
        <v>114000</v>
      </c>
      <c r="E15" s="206">
        <v>114000</v>
      </c>
    </row>
    <row r="16" spans="2:6" ht="13.2">
      <c r="B16" s="12"/>
      <c r="C16" s="23"/>
      <c r="D16" s="23"/>
      <c r="E16" s="23"/>
    </row>
    <row r="17" spans="2:5" ht="14.4">
      <c r="B17" s="15" t="s">
        <v>66</v>
      </c>
      <c r="C17" s="24">
        <v>0</v>
      </c>
      <c r="D17" s="20">
        <f>D18+D19</f>
        <v>0</v>
      </c>
      <c r="E17" s="20">
        <f>E18+E19</f>
        <v>0</v>
      </c>
    </row>
    <row r="18" spans="2:5" ht="14.4">
      <c r="B18" s="21" t="s">
        <v>67</v>
      </c>
      <c r="C18" s="25">
        <v>0</v>
      </c>
      <c r="D18" s="206">
        <v>0</v>
      </c>
      <c r="E18" s="206">
        <v>0</v>
      </c>
    </row>
    <row r="19" spans="2:5" ht="14.4">
      <c r="B19" s="21" t="s">
        <v>68</v>
      </c>
      <c r="C19" s="25">
        <v>0</v>
      </c>
      <c r="D19" s="206">
        <v>0</v>
      </c>
      <c r="E19" s="26">
        <v>0</v>
      </c>
    </row>
    <row r="20" spans="2:5" ht="13.2">
      <c r="B20" s="12"/>
      <c r="C20" s="23"/>
      <c r="D20" s="23"/>
      <c r="E20" s="23"/>
    </row>
    <row r="21" spans="2:5" ht="14.4">
      <c r="B21" s="15" t="s">
        <v>69</v>
      </c>
      <c r="C21" s="20">
        <f>C8-C13+C17</f>
        <v>0</v>
      </c>
      <c r="D21" s="20">
        <f>D8-D13+D17</f>
        <v>1030184.8799999999</v>
      </c>
      <c r="E21" s="20">
        <f>E8-E13+E17</f>
        <v>1030184.8799999999</v>
      </c>
    </row>
    <row r="22" spans="2:5" ht="14.4">
      <c r="B22" s="15"/>
      <c r="C22" s="23"/>
      <c r="D22" s="23"/>
      <c r="E22" s="23"/>
    </row>
    <row r="23" spans="2:5" ht="14.4">
      <c r="B23" s="15" t="s">
        <v>70</v>
      </c>
      <c r="C23" s="20">
        <f>C21-C11</f>
        <v>0</v>
      </c>
      <c r="D23" s="20">
        <f>D21-D11</f>
        <v>1030184.8799999999</v>
      </c>
      <c r="E23" s="20">
        <f>E21-E11</f>
        <v>1030184.8799999999</v>
      </c>
    </row>
    <row r="24" spans="2:5" ht="14.4">
      <c r="B24" s="15"/>
      <c r="C24" s="27"/>
      <c r="D24" s="27"/>
      <c r="E24" s="27"/>
    </row>
    <row r="25" spans="2:5" ht="28.8">
      <c r="B25" s="28" t="s">
        <v>71</v>
      </c>
      <c r="C25" s="20">
        <f>C23-C17</f>
        <v>0</v>
      </c>
      <c r="D25" s="20">
        <f>D23-D17</f>
        <v>1030184.8799999999</v>
      </c>
      <c r="E25" s="20">
        <f>E23-E17</f>
        <v>1030184.8799999999</v>
      </c>
    </row>
    <row r="26" spans="2:5" ht="14.4">
      <c r="B26" s="29"/>
      <c r="C26" s="30"/>
      <c r="D26" s="30"/>
      <c r="E26" s="30"/>
    </row>
    <row r="27" spans="2:5" ht="13.2">
      <c r="B27" s="31"/>
      <c r="C27"/>
      <c r="D27"/>
      <c r="E27"/>
    </row>
    <row r="28" spans="2:5" ht="14.4">
      <c r="B28" s="19" t="s">
        <v>173</v>
      </c>
      <c r="C28" s="147" t="s">
        <v>72</v>
      </c>
      <c r="D28" s="147" t="s">
        <v>3</v>
      </c>
      <c r="E28" s="147" t="s">
        <v>7</v>
      </c>
    </row>
    <row r="29" spans="2:5" ht="14.4">
      <c r="B29" s="15" t="s">
        <v>73</v>
      </c>
      <c r="C29" s="32">
        <f>SUM(C30:C31)</f>
        <v>0</v>
      </c>
      <c r="D29" s="32">
        <f>SUM(D30:D31)</f>
        <v>0</v>
      </c>
      <c r="E29" s="32">
        <f>SUM(E30:E31)</f>
        <v>0</v>
      </c>
    </row>
    <row r="30" spans="2:5" ht="14.4">
      <c r="B30" s="21" t="s">
        <v>74</v>
      </c>
      <c r="C30" s="207">
        <v>0</v>
      </c>
      <c r="D30" s="207">
        <v>0</v>
      </c>
      <c r="E30" s="207">
        <v>0</v>
      </c>
    </row>
    <row r="31" spans="2:5" ht="14.4">
      <c r="B31" s="21" t="s">
        <v>75</v>
      </c>
      <c r="C31" s="207">
        <v>0</v>
      </c>
      <c r="D31" s="207">
        <v>0</v>
      </c>
      <c r="E31" s="207">
        <v>0</v>
      </c>
    </row>
    <row r="32" spans="2:5" ht="13.2">
      <c r="B32" s="11"/>
      <c r="C32" s="33"/>
      <c r="D32" s="33"/>
      <c r="E32" s="33"/>
    </row>
    <row r="33" spans="2:5" ht="14.4">
      <c r="B33" s="15" t="s">
        <v>76</v>
      </c>
      <c r="C33" s="32">
        <f>C25+C29</f>
        <v>0</v>
      </c>
      <c r="D33" s="32">
        <f>D25+D29</f>
        <v>1030184.8799999999</v>
      </c>
      <c r="E33" s="32">
        <f>E25+E29</f>
        <v>1030184.8799999999</v>
      </c>
    </row>
    <row r="34" spans="2:5" ht="13.2">
      <c r="B34" s="34"/>
      <c r="C34" s="35"/>
      <c r="D34" s="35"/>
      <c r="E34" s="35"/>
    </row>
    <row r="35" spans="2:5" ht="13.2">
      <c r="B35" s="31"/>
      <c r="C35"/>
      <c r="D35"/>
      <c r="E35"/>
    </row>
    <row r="36" spans="2:5" ht="28.8">
      <c r="B36" s="19" t="s">
        <v>173</v>
      </c>
      <c r="C36" s="147" t="s">
        <v>77</v>
      </c>
      <c r="D36" s="147" t="s">
        <v>3</v>
      </c>
      <c r="E36" s="147" t="s">
        <v>78</v>
      </c>
    </row>
    <row r="37" spans="2:5" ht="14.4">
      <c r="B37" s="15" t="s">
        <v>79</v>
      </c>
      <c r="C37" s="32">
        <f>SUM(C38:C39)</f>
        <v>0</v>
      </c>
      <c r="D37" s="32">
        <f>SUM(D38:D39)</f>
        <v>0</v>
      </c>
      <c r="E37" s="32">
        <f>SUM(E38:E39)</f>
        <v>0</v>
      </c>
    </row>
    <row r="38" spans="2:5" ht="13.2">
      <c r="B38" s="21" t="s">
        <v>80</v>
      </c>
      <c r="C38" s="36"/>
      <c r="D38" s="36"/>
      <c r="E38" s="36"/>
    </row>
    <row r="39" spans="2:5" ht="13.2">
      <c r="B39" s="21" t="s">
        <v>81</v>
      </c>
      <c r="C39" s="36"/>
      <c r="D39" s="36"/>
      <c r="E39" s="36"/>
    </row>
    <row r="40" spans="2:5" ht="14.4">
      <c r="B40" s="15" t="s">
        <v>82</v>
      </c>
      <c r="C40" s="32">
        <f>SUM(C41:C42)</f>
        <v>0</v>
      </c>
      <c r="D40" s="32">
        <f>SUM(D41:D42)</f>
        <v>0</v>
      </c>
      <c r="E40" s="32">
        <f>SUM(E41:E42)</f>
        <v>0</v>
      </c>
    </row>
    <row r="41" spans="2:5" ht="14.4">
      <c r="B41" s="21" t="s">
        <v>83</v>
      </c>
      <c r="C41" s="207">
        <v>0</v>
      </c>
      <c r="D41" s="207">
        <v>0</v>
      </c>
      <c r="E41" s="207">
        <v>0</v>
      </c>
    </row>
    <row r="42" spans="2:5" ht="14.4">
      <c r="B42" s="21" t="s">
        <v>84</v>
      </c>
      <c r="C42" s="207">
        <v>0</v>
      </c>
      <c r="D42" s="207">
        <v>0</v>
      </c>
      <c r="E42" s="207">
        <v>0</v>
      </c>
    </row>
    <row r="43" spans="2:5" ht="13.2">
      <c r="B43" s="11"/>
      <c r="C43" s="33"/>
      <c r="D43" s="33"/>
      <c r="E43" s="33"/>
    </row>
    <row r="44" spans="2:5" ht="14.4">
      <c r="B44" s="15" t="s">
        <v>85</v>
      </c>
      <c r="C44" s="32">
        <f>C37-C40</f>
        <v>0</v>
      </c>
      <c r="D44" s="32">
        <f>D37-D40</f>
        <v>0</v>
      </c>
      <c r="E44" s="32">
        <f>E37-E40</f>
        <v>0</v>
      </c>
    </row>
    <row r="45" spans="2:5" ht="14.4">
      <c r="B45" s="37"/>
      <c r="C45" s="38"/>
      <c r="D45" s="38"/>
      <c r="E45" s="38"/>
    </row>
    <row r="46" spans="2:5" ht="13.2">
      <c r="B46"/>
      <c r="C46"/>
      <c r="D46"/>
      <c r="E46"/>
    </row>
    <row r="47" spans="2:5" ht="28.8">
      <c r="B47" s="19" t="s">
        <v>173</v>
      </c>
      <c r="C47" s="147" t="s">
        <v>77</v>
      </c>
      <c r="D47" s="147" t="s">
        <v>3</v>
      </c>
      <c r="E47" s="147" t="s">
        <v>78</v>
      </c>
    </row>
    <row r="48" spans="2:5" ht="14.4">
      <c r="B48" s="39" t="s">
        <v>86</v>
      </c>
      <c r="C48" s="208">
        <v>11206076</v>
      </c>
      <c r="D48" s="208">
        <v>5529107.8799999999</v>
      </c>
      <c r="E48" s="208">
        <v>5529107.8799999999</v>
      </c>
    </row>
    <row r="49" spans="2:5" ht="28.8">
      <c r="B49" s="40" t="s">
        <v>87</v>
      </c>
      <c r="C49" s="32">
        <f>C50-C51</f>
        <v>0</v>
      </c>
      <c r="D49" s="32">
        <f>D50-D51</f>
        <v>0</v>
      </c>
      <c r="E49" s="32">
        <f>E50-E51</f>
        <v>0</v>
      </c>
    </row>
    <row r="50" spans="2:5" ht="13.2">
      <c r="B50" s="41" t="s">
        <v>80</v>
      </c>
      <c r="C50" s="36"/>
      <c r="D50" s="36"/>
      <c r="E50" s="36"/>
    </row>
    <row r="51" spans="2:5" ht="14.4">
      <c r="B51" s="41" t="s">
        <v>83</v>
      </c>
      <c r="C51" s="207">
        <v>0</v>
      </c>
      <c r="D51" s="207">
        <v>0</v>
      </c>
      <c r="E51" s="207">
        <v>0</v>
      </c>
    </row>
    <row r="52" spans="2:5" ht="13.2">
      <c r="B52" s="11"/>
      <c r="C52" s="33"/>
      <c r="D52" s="33"/>
      <c r="E52" s="33"/>
    </row>
    <row r="53" spans="2:5" ht="14.4">
      <c r="B53" s="21" t="s">
        <v>64</v>
      </c>
      <c r="C53" s="207">
        <v>11206076</v>
      </c>
      <c r="D53" s="207">
        <v>4384923</v>
      </c>
      <c r="E53" s="207">
        <v>4384923</v>
      </c>
    </row>
    <row r="54" spans="2:5" ht="13.2">
      <c r="B54" s="11"/>
      <c r="C54" s="33"/>
      <c r="D54" s="33"/>
      <c r="E54" s="33"/>
    </row>
    <row r="55" spans="2:5" ht="14.4">
      <c r="B55" s="21" t="s">
        <v>67</v>
      </c>
      <c r="C55" s="42"/>
      <c r="D55" s="207">
        <v>0</v>
      </c>
      <c r="E55" s="207">
        <v>0</v>
      </c>
    </row>
    <row r="56" spans="2:5" ht="13.2">
      <c r="B56" s="11"/>
      <c r="C56" s="33"/>
      <c r="D56" s="33"/>
      <c r="E56" s="33"/>
    </row>
    <row r="57" spans="2:5" ht="28.8">
      <c r="B57" s="28" t="s">
        <v>180</v>
      </c>
      <c r="C57" s="32">
        <f>C48+C49-C53-C55</f>
        <v>0</v>
      </c>
      <c r="D57" s="32">
        <f>D48+D49-D53+D55</f>
        <v>1144184.8799999999</v>
      </c>
      <c r="E57" s="32">
        <f>E48+E49-E53+E55</f>
        <v>1144184.8799999999</v>
      </c>
    </row>
    <row r="58" spans="2:5" ht="14.4">
      <c r="B58" s="43"/>
      <c r="C58" s="44"/>
      <c r="D58" s="44"/>
      <c r="E58" s="44"/>
    </row>
    <row r="59" spans="2:5" ht="14.4">
      <c r="B59" s="28" t="s">
        <v>88</v>
      </c>
      <c r="C59" s="32">
        <f>C57-C49</f>
        <v>0</v>
      </c>
      <c r="D59" s="32">
        <f>D57-D49</f>
        <v>1144184.8799999999</v>
      </c>
      <c r="E59" s="32">
        <f>E57-E49</f>
        <v>1144184.8799999999</v>
      </c>
    </row>
    <row r="60" spans="2:5" ht="13.2">
      <c r="B60" s="34"/>
      <c r="C60" s="38"/>
      <c r="D60" s="38"/>
      <c r="E60" s="38"/>
    </row>
    <row r="61" spans="2:5" ht="13.2">
      <c r="B61"/>
      <c r="C61"/>
      <c r="D61"/>
      <c r="E61"/>
    </row>
    <row r="62" spans="2:5" ht="28.8">
      <c r="B62" s="19" t="s">
        <v>173</v>
      </c>
      <c r="C62" s="147" t="s">
        <v>77</v>
      </c>
      <c r="D62" s="147" t="s">
        <v>3</v>
      </c>
      <c r="E62" s="147" t="s">
        <v>78</v>
      </c>
    </row>
    <row r="63" spans="2:5" ht="13.2">
      <c r="B63" s="39" t="s">
        <v>62</v>
      </c>
      <c r="C63" s="209">
        <v>0</v>
      </c>
      <c r="D63" s="209">
        <v>0</v>
      </c>
      <c r="E63" s="209">
        <v>0</v>
      </c>
    </row>
    <row r="64" spans="2:5" ht="28.8">
      <c r="B64" s="40" t="s">
        <v>89</v>
      </c>
      <c r="C64" s="20">
        <f>C65-C66</f>
        <v>0</v>
      </c>
      <c r="D64" s="20">
        <f>D65-D66</f>
        <v>0</v>
      </c>
      <c r="E64" s="20">
        <f>E65-E66</f>
        <v>0</v>
      </c>
    </row>
    <row r="65" spans="2:5" ht="13.2">
      <c r="B65" s="41" t="s">
        <v>81</v>
      </c>
      <c r="C65" s="22"/>
      <c r="D65" s="22"/>
      <c r="E65" s="22"/>
    </row>
    <row r="66" spans="2:5" ht="14.4">
      <c r="B66" s="41" t="s">
        <v>84</v>
      </c>
      <c r="C66" s="206">
        <v>0</v>
      </c>
      <c r="D66" s="206">
        <v>0</v>
      </c>
      <c r="E66" s="206">
        <v>0</v>
      </c>
    </row>
    <row r="67" spans="2:5" ht="13.2">
      <c r="B67" s="11"/>
      <c r="C67" s="23"/>
      <c r="D67" s="23"/>
      <c r="E67" s="23"/>
    </row>
    <row r="68" spans="2:5" ht="14.4">
      <c r="B68" s="21" t="s">
        <v>90</v>
      </c>
      <c r="C68" s="206">
        <v>0</v>
      </c>
      <c r="D68" s="206">
        <v>114000</v>
      </c>
      <c r="E68" s="206">
        <v>114000</v>
      </c>
    </row>
    <row r="69" spans="2:5" ht="13.2">
      <c r="B69" s="11"/>
      <c r="C69" s="23"/>
      <c r="D69" s="23"/>
      <c r="E69" s="23"/>
    </row>
    <row r="70" spans="2:5" ht="14.4">
      <c r="B70" s="21" t="s">
        <v>68</v>
      </c>
      <c r="C70" s="45">
        <v>0</v>
      </c>
      <c r="D70" s="206">
        <v>0</v>
      </c>
      <c r="E70" s="206">
        <v>0</v>
      </c>
    </row>
    <row r="71" spans="2:5" ht="13.2">
      <c r="B71" s="11"/>
      <c r="C71" s="23"/>
      <c r="D71" s="23"/>
      <c r="E71" s="23"/>
    </row>
    <row r="72" spans="2:5" ht="28.8">
      <c r="B72" s="28" t="s">
        <v>181</v>
      </c>
      <c r="C72" s="20">
        <f>C63+C64-C68+C70</f>
        <v>0</v>
      </c>
      <c r="D72" s="20">
        <f>D63+D64-D68+D70</f>
        <v>-114000</v>
      </c>
      <c r="E72" s="20">
        <f>E63+E64-E68+E70</f>
        <v>-114000</v>
      </c>
    </row>
    <row r="73" spans="2:5" ht="13.2">
      <c r="B73" s="11"/>
      <c r="C73" s="23"/>
      <c r="D73" s="23"/>
      <c r="E73" s="23"/>
    </row>
    <row r="74" spans="2:5" ht="14.4">
      <c r="B74" s="28" t="s">
        <v>91</v>
      </c>
      <c r="C74" s="20">
        <f>C72-C64</f>
        <v>0</v>
      </c>
      <c r="D74" s="20">
        <f>D72-D64</f>
        <v>-114000</v>
      </c>
      <c r="E74" s="20">
        <f>E72-E64</f>
        <v>-114000</v>
      </c>
    </row>
    <row r="75" spans="2:5" ht="13.2">
      <c r="B75" s="34"/>
      <c r="C75" s="46"/>
      <c r="D75" s="46"/>
      <c r="E75" s="46"/>
    </row>
    <row r="76" spans="2:5" ht="13.2">
      <c r="B76"/>
      <c r="C76"/>
      <c r="D76"/>
      <c r="E76"/>
    </row>
    <row r="80" spans="2:5">
      <c r="B80" s="87" t="s">
        <v>403</v>
      </c>
      <c r="C80" s="188" t="s">
        <v>404</v>
      </c>
      <c r="D80" s="188"/>
      <c r="E80" s="188"/>
    </row>
    <row r="81" spans="2:5">
      <c r="B81" s="87" t="s">
        <v>653</v>
      </c>
      <c r="C81" s="188" t="s">
        <v>401</v>
      </c>
      <c r="D81" s="188"/>
      <c r="E81" s="188"/>
    </row>
    <row r="82" spans="2:5">
      <c r="B82" s="87" t="s">
        <v>172</v>
      </c>
      <c r="C82" s="188" t="s">
        <v>402</v>
      </c>
      <c r="D82" s="188"/>
      <c r="E82" s="188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1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2" t="s">
        <v>170</v>
      </c>
      <c r="B1" s="192"/>
      <c r="C1" s="192"/>
      <c r="D1" s="192"/>
      <c r="E1" s="192"/>
      <c r="F1" s="192"/>
      <c r="G1" s="192"/>
    </row>
    <row r="2" spans="1:7" ht="25.8" customHeight="1">
      <c r="A2" s="177" t="s">
        <v>175</v>
      </c>
      <c r="B2" s="178"/>
      <c r="C2" s="178"/>
      <c r="D2" s="178"/>
      <c r="E2" s="178"/>
      <c r="F2" s="178"/>
      <c r="G2" s="179"/>
    </row>
    <row r="3" spans="1:7" ht="14.4">
      <c r="A3" s="180" t="s">
        <v>182</v>
      </c>
      <c r="B3" s="181"/>
      <c r="C3" s="181"/>
      <c r="D3" s="181"/>
      <c r="E3" s="181"/>
      <c r="F3" s="181"/>
      <c r="G3" s="182"/>
    </row>
    <row r="4" spans="1:7" ht="14.4">
      <c r="A4" s="183" t="s">
        <v>656</v>
      </c>
      <c r="B4" s="184"/>
      <c r="C4" s="184"/>
      <c r="D4" s="184"/>
      <c r="E4" s="184"/>
      <c r="F4" s="184"/>
      <c r="G4" s="185"/>
    </row>
    <row r="5" spans="1:7" ht="14.4">
      <c r="A5" s="173" t="s">
        <v>177</v>
      </c>
      <c r="B5" s="174"/>
      <c r="C5" s="174"/>
      <c r="D5" s="174"/>
      <c r="E5" s="174"/>
      <c r="F5" s="174"/>
      <c r="G5" s="175"/>
    </row>
    <row r="6" spans="1:7" ht="14.4">
      <c r="A6" s="189" t="s">
        <v>183</v>
      </c>
      <c r="B6" s="191" t="s">
        <v>92</v>
      </c>
      <c r="C6" s="191"/>
      <c r="D6" s="191"/>
      <c r="E6" s="191"/>
      <c r="F6" s="191"/>
      <c r="G6" s="191" t="s">
        <v>95</v>
      </c>
    </row>
    <row r="7" spans="1:7" ht="28.8">
      <c r="A7" s="190"/>
      <c r="B7" s="146" t="s">
        <v>93</v>
      </c>
      <c r="C7" s="147" t="s">
        <v>5</v>
      </c>
      <c r="D7" s="146" t="s">
        <v>6</v>
      </c>
      <c r="E7" s="146" t="s">
        <v>3</v>
      </c>
      <c r="F7" s="146" t="s">
        <v>94</v>
      </c>
      <c r="G7" s="191"/>
    </row>
    <row r="8" spans="1:7" ht="14.4">
      <c r="A8" s="47" t="s">
        <v>96</v>
      </c>
      <c r="B8" s="23"/>
      <c r="C8" s="23"/>
      <c r="D8" s="23"/>
      <c r="E8" s="23"/>
      <c r="F8" s="23"/>
      <c r="G8" s="23"/>
    </row>
    <row r="9" spans="1:7" ht="14.4">
      <c r="A9" s="21" t="s">
        <v>97</v>
      </c>
      <c r="B9" s="207">
        <v>0</v>
      </c>
      <c r="C9" s="207">
        <v>0</v>
      </c>
      <c r="D9" s="36">
        <f>B9+C9</f>
        <v>0</v>
      </c>
      <c r="E9" s="207">
        <v>0</v>
      </c>
      <c r="F9" s="207">
        <v>0</v>
      </c>
      <c r="G9" s="36">
        <f>F9-B9</f>
        <v>0</v>
      </c>
    </row>
    <row r="10" spans="1:7" ht="14.4">
      <c r="A10" s="21" t="s">
        <v>98</v>
      </c>
      <c r="B10" s="207">
        <v>0</v>
      </c>
      <c r="C10" s="207">
        <v>0</v>
      </c>
      <c r="D10" s="36">
        <f t="shared" ref="D10:D15" si="0">B10+C10</f>
        <v>0</v>
      </c>
      <c r="E10" s="207">
        <v>0</v>
      </c>
      <c r="F10" s="207">
        <v>0</v>
      </c>
      <c r="G10" s="36">
        <f t="shared" ref="G10:G39" si="1">F10-B10</f>
        <v>0</v>
      </c>
    </row>
    <row r="11" spans="1:7" ht="14.4">
      <c r="A11" s="21" t="s">
        <v>99</v>
      </c>
      <c r="B11" s="207">
        <v>0</v>
      </c>
      <c r="C11" s="207">
        <v>0</v>
      </c>
      <c r="D11" s="36">
        <f t="shared" si="0"/>
        <v>0</v>
      </c>
      <c r="E11" s="207">
        <v>0</v>
      </c>
      <c r="F11" s="207">
        <v>0</v>
      </c>
      <c r="G11" s="36">
        <f t="shared" si="1"/>
        <v>0</v>
      </c>
    </row>
    <row r="12" spans="1:7" ht="14.4">
      <c r="A12" s="21" t="s">
        <v>100</v>
      </c>
      <c r="B12" s="207">
        <v>0</v>
      </c>
      <c r="C12" s="207">
        <v>0</v>
      </c>
      <c r="D12" s="36">
        <f t="shared" si="0"/>
        <v>0</v>
      </c>
      <c r="E12" s="207">
        <v>0</v>
      </c>
      <c r="F12" s="207">
        <v>0</v>
      </c>
      <c r="G12" s="36">
        <f t="shared" si="1"/>
        <v>0</v>
      </c>
    </row>
    <row r="13" spans="1:7" ht="14.4">
      <c r="A13" s="21" t="s">
        <v>101</v>
      </c>
      <c r="B13" s="207">
        <v>0</v>
      </c>
      <c r="C13" s="207">
        <v>0</v>
      </c>
      <c r="D13" s="36">
        <f t="shared" si="0"/>
        <v>0</v>
      </c>
      <c r="E13" s="207">
        <v>0</v>
      </c>
      <c r="F13" s="207">
        <v>0</v>
      </c>
      <c r="G13" s="36">
        <f t="shared" si="1"/>
        <v>0</v>
      </c>
    </row>
    <row r="14" spans="1:7" ht="14.4">
      <c r="A14" s="21" t="s">
        <v>102</v>
      </c>
      <c r="B14" s="207">
        <v>0</v>
      </c>
      <c r="C14" s="207">
        <v>0</v>
      </c>
      <c r="D14" s="36">
        <f t="shared" si="0"/>
        <v>0</v>
      </c>
      <c r="E14" s="207">
        <v>0</v>
      </c>
      <c r="F14" s="207">
        <v>0</v>
      </c>
      <c r="G14" s="36">
        <f t="shared" si="1"/>
        <v>0</v>
      </c>
    </row>
    <row r="15" spans="1:7" ht="14.4">
      <c r="A15" s="21" t="s">
        <v>103</v>
      </c>
      <c r="B15" s="207">
        <v>2361712</v>
      </c>
      <c r="C15" s="207">
        <v>228000</v>
      </c>
      <c r="D15" s="36">
        <f t="shared" si="0"/>
        <v>2589712</v>
      </c>
      <c r="E15" s="207">
        <v>1106926</v>
      </c>
      <c r="F15" s="207">
        <v>1106926</v>
      </c>
      <c r="G15" s="36">
        <f t="shared" si="1"/>
        <v>-1254786</v>
      </c>
    </row>
    <row r="16" spans="1:7">
      <c r="A16" s="48" t="s">
        <v>104</v>
      </c>
      <c r="B16" s="36">
        <f t="shared" ref="B16:F16" si="2">SUM(B17:B27)</f>
        <v>0</v>
      </c>
      <c r="C16" s="36">
        <f t="shared" si="2"/>
        <v>0</v>
      </c>
      <c r="D16" s="36">
        <f t="shared" si="2"/>
        <v>0</v>
      </c>
      <c r="E16" s="36">
        <f t="shared" si="2"/>
        <v>0</v>
      </c>
      <c r="F16" s="36">
        <f t="shared" si="2"/>
        <v>0</v>
      </c>
      <c r="G16" s="36">
        <f t="shared" si="1"/>
        <v>0</v>
      </c>
    </row>
    <row r="17" spans="1:7" ht="14.4">
      <c r="A17" s="49" t="s">
        <v>105</v>
      </c>
      <c r="B17" s="207">
        <v>0</v>
      </c>
      <c r="C17" s="207">
        <v>0</v>
      </c>
      <c r="D17" s="36">
        <f t="shared" ref="D17:D27" si="3">B17+C17</f>
        <v>0</v>
      </c>
      <c r="E17" s="207">
        <v>0</v>
      </c>
      <c r="F17" s="207">
        <v>0</v>
      </c>
      <c r="G17" s="36">
        <f t="shared" si="1"/>
        <v>0</v>
      </c>
    </row>
    <row r="18" spans="1:7" ht="14.4">
      <c r="A18" s="49" t="s">
        <v>106</v>
      </c>
      <c r="B18" s="207">
        <v>0</v>
      </c>
      <c r="C18" s="207">
        <v>0</v>
      </c>
      <c r="D18" s="36">
        <f t="shared" si="3"/>
        <v>0</v>
      </c>
      <c r="E18" s="207">
        <v>0</v>
      </c>
      <c r="F18" s="207">
        <v>0</v>
      </c>
      <c r="G18" s="36">
        <f t="shared" si="1"/>
        <v>0</v>
      </c>
    </row>
    <row r="19" spans="1:7" ht="14.4">
      <c r="A19" s="49" t="s">
        <v>107</v>
      </c>
      <c r="B19" s="207">
        <v>0</v>
      </c>
      <c r="C19" s="207">
        <v>0</v>
      </c>
      <c r="D19" s="36">
        <f t="shared" si="3"/>
        <v>0</v>
      </c>
      <c r="E19" s="207">
        <v>0</v>
      </c>
      <c r="F19" s="207">
        <v>0</v>
      </c>
      <c r="G19" s="36">
        <f t="shared" si="1"/>
        <v>0</v>
      </c>
    </row>
    <row r="20" spans="1:7">
      <c r="A20" s="49" t="s">
        <v>108</v>
      </c>
      <c r="B20" s="36"/>
      <c r="C20" s="36"/>
      <c r="D20" s="36">
        <f t="shared" si="3"/>
        <v>0</v>
      </c>
      <c r="E20" s="36"/>
      <c r="F20" s="36"/>
      <c r="G20" s="36">
        <f t="shared" si="1"/>
        <v>0</v>
      </c>
    </row>
    <row r="21" spans="1:7">
      <c r="A21" s="49" t="s">
        <v>109</v>
      </c>
      <c r="B21" s="36"/>
      <c r="C21" s="36"/>
      <c r="D21" s="36">
        <f t="shared" si="3"/>
        <v>0</v>
      </c>
      <c r="E21" s="36"/>
      <c r="F21" s="36"/>
      <c r="G21" s="36">
        <f t="shared" si="1"/>
        <v>0</v>
      </c>
    </row>
    <row r="22" spans="1:7" ht="14.4">
      <c r="A22" s="49" t="s">
        <v>110</v>
      </c>
      <c r="B22" s="207">
        <v>0</v>
      </c>
      <c r="C22" s="207">
        <v>0</v>
      </c>
      <c r="D22" s="36">
        <f t="shared" si="3"/>
        <v>0</v>
      </c>
      <c r="E22" s="207">
        <v>0</v>
      </c>
      <c r="F22" s="207">
        <v>0</v>
      </c>
      <c r="G22" s="36">
        <f t="shared" si="1"/>
        <v>0</v>
      </c>
    </row>
    <row r="23" spans="1:7">
      <c r="A23" s="49" t="s">
        <v>111</v>
      </c>
      <c r="B23" s="36"/>
      <c r="C23" s="36"/>
      <c r="D23" s="36">
        <f t="shared" si="3"/>
        <v>0</v>
      </c>
      <c r="E23" s="36"/>
      <c r="F23" s="36"/>
      <c r="G23" s="36">
        <f t="shared" si="1"/>
        <v>0</v>
      </c>
    </row>
    <row r="24" spans="1:7">
      <c r="A24" s="49" t="s">
        <v>112</v>
      </c>
      <c r="B24" s="36"/>
      <c r="C24" s="36"/>
      <c r="D24" s="36">
        <f t="shared" si="3"/>
        <v>0</v>
      </c>
      <c r="E24" s="36"/>
      <c r="F24" s="36"/>
      <c r="G24" s="36">
        <f t="shared" si="1"/>
        <v>0</v>
      </c>
    </row>
    <row r="25" spans="1:7" ht="14.4">
      <c r="A25" s="49" t="s">
        <v>113</v>
      </c>
      <c r="B25" s="207">
        <v>0</v>
      </c>
      <c r="C25" s="207">
        <v>0</v>
      </c>
      <c r="D25" s="36">
        <f t="shared" si="3"/>
        <v>0</v>
      </c>
      <c r="E25" s="207">
        <v>0</v>
      </c>
      <c r="F25" s="207">
        <v>0</v>
      </c>
      <c r="G25" s="36">
        <f t="shared" si="1"/>
        <v>0</v>
      </c>
    </row>
    <row r="26" spans="1:7" ht="14.4">
      <c r="A26" s="49" t="s">
        <v>114</v>
      </c>
      <c r="B26" s="207">
        <v>0</v>
      </c>
      <c r="C26" s="207">
        <v>0</v>
      </c>
      <c r="D26" s="36">
        <f t="shared" si="3"/>
        <v>0</v>
      </c>
      <c r="E26" s="207">
        <v>0</v>
      </c>
      <c r="F26" s="207">
        <v>0</v>
      </c>
      <c r="G26" s="36">
        <f t="shared" si="1"/>
        <v>0</v>
      </c>
    </row>
    <row r="27" spans="1:7" ht="14.4">
      <c r="A27" s="49" t="s">
        <v>115</v>
      </c>
      <c r="B27" s="207">
        <v>0</v>
      </c>
      <c r="C27" s="207">
        <v>0</v>
      </c>
      <c r="D27" s="36">
        <f t="shared" si="3"/>
        <v>0</v>
      </c>
      <c r="E27" s="207">
        <v>0</v>
      </c>
      <c r="F27" s="207">
        <v>0</v>
      </c>
      <c r="G27" s="36">
        <f t="shared" si="1"/>
        <v>0</v>
      </c>
    </row>
    <row r="28" spans="1:7">
      <c r="A28" s="21" t="s">
        <v>116</v>
      </c>
      <c r="B28" s="36">
        <f>SUM(B29:B33)</f>
        <v>0</v>
      </c>
      <c r="C28" s="36">
        <f t="shared" ref="C28:F28" si="4">SUM(C29:C33)</f>
        <v>0</v>
      </c>
      <c r="D28" s="36">
        <f t="shared" si="4"/>
        <v>0</v>
      </c>
      <c r="E28" s="36">
        <f t="shared" si="4"/>
        <v>0</v>
      </c>
      <c r="F28" s="36">
        <f t="shared" si="4"/>
        <v>0</v>
      </c>
      <c r="G28" s="36">
        <f t="shared" si="1"/>
        <v>0</v>
      </c>
    </row>
    <row r="29" spans="1:7" ht="14.4">
      <c r="A29" s="49" t="s">
        <v>117</v>
      </c>
      <c r="B29" s="207">
        <v>0</v>
      </c>
      <c r="C29" s="207">
        <v>0</v>
      </c>
      <c r="D29" s="36">
        <f t="shared" ref="D29:D33" si="5">B29+C29</f>
        <v>0</v>
      </c>
      <c r="E29" s="207">
        <v>0</v>
      </c>
      <c r="F29" s="207">
        <v>0</v>
      </c>
      <c r="G29" s="36">
        <f t="shared" si="1"/>
        <v>0</v>
      </c>
    </row>
    <row r="30" spans="1:7" ht="14.4">
      <c r="A30" s="49" t="s">
        <v>118</v>
      </c>
      <c r="B30" s="207">
        <v>0</v>
      </c>
      <c r="C30" s="207">
        <v>0</v>
      </c>
      <c r="D30" s="36">
        <f t="shared" si="5"/>
        <v>0</v>
      </c>
      <c r="E30" s="207">
        <v>0</v>
      </c>
      <c r="F30" s="207">
        <v>0</v>
      </c>
      <c r="G30" s="36">
        <f t="shared" si="1"/>
        <v>0</v>
      </c>
    </row>
    <row r="31" spans="1:7" ht="14.4">
      <c r="A31" s="49" t="s">
        <v>119</v>
      </c>
      <c r="B31" s="207">
        <v>0</v>
      </c>
      <c r="C31" s="207">
        <v>0</v>
      </c>
      <c r="D31" s="36">
        <f t="shared" si="5"/>
        <v>0</v>
      </c>
      <c r="E31" s="207">
        <v>0</v>
      </c>
      <c r="F31" s="207">
        <v>0</v>
      </c>
      <c r="G31" s="36">
        <f t="shared" si="1"/>
        <v>0</v>
      </c>
    </row>
    <row r="32" spans="1:7" ht="14.4">
      <c r="A32" s="49" t="s">
        <v>120</v>
      </c>
      <c r="B32" s="207">
        <v>0</v>
      </c>
      <c r="C32" s="207">
        <v>0</v>
      </c>
      <c r="D32" s="36">
        <f t="shared" si="5"/>
        <v>0</v>
      </c>
      <c r="E32" s="207">
        <v>0</v>
      </c>
      <c r="F32" s="207">
        <v>0</v>
      </c>
      <c r="G32" s="36">
        <f t="shared" si="1"/>
        <v>0</v>
      </c>
    </row>
    <row r="33" spans="1:7" ht="14.4">
      <c r="A33" s="49" t="s">
        <v>121</v>
      </c>
      <c r="B33" s="207">
        <v>0</v>
      </c>
      <c r="C33" s="207">
        <v>0</v>
      </c>
      <c r="D33" s="36">
        <f t="shared" si="5"/>
        <v>0</v>
      </c>
      <c r="E33" s="207">
        <v>0</v>
      </c>
      <c r="F33" s="207">
        <v>0</v>
      </c>
      <c r="G33" s="36">
        <f t="shared" si="1"/>
        <v>0</v>
      </c>
    </row>
    <row r="34" spans="1:7" ht="14.4">
      <c r="A34" s="21" t="s">
        <v>122</v>
      </c>
      <c r="B34" s="207">
        <v>8844364</v>
      </c>
      <c r="C34" s="207">
        <v>0</v>
      </c>
      <c r="D34" s="36">
        <f>B34+C34</f>
        <v>8844364</v>
      </c>
      <c r="E34" s="207">
        <v>4422181.88</v>
      </c>
      <c r="F34" s="207">
        <v>4422181.88</v>
      </c>
      <c r="G34" s="36">
        <f t="shared" si="1"/>
        <v>-4422182.12</v>
      </c>
    </row>
    <row r="35" spans="1:7">
      <c r="A35" s="21" t="s">
        <v>123</v>
      </c>
      <c r="B35" s="36">
        <f>B36</f>
        <v>0</v>
      </c>
      <c r="C35" s="36">
        <f>C36</f>
        <v>0</v>
      </c>
      <c r="D35" s="36">
        <f>B35+C35</f>
        <v>0</v>
      </c>
      <c r="E35" s="36">
        <f>E36</f>
        <v>0</v>
      </c>
      <c r="F35" s="36">
        <f>F36</f>
        <v>0</v>
      </c>
      <c r="G35" s="36">
        <f t="shared" si="1"/>
        <v>0</v>
      </c>
    </row>
    <row r="36" spans="1:7" ht="14.4">
      <c r="A36" s="49" t="s">
        <v>124</v>
      </c>
      <c r="B36" s="207">
        <v>0</v>
      </c>
      <c r="C36" s="207">
        <v>0</v>
      </c>
      <c r="D36" s="36">
        <f>B36+C36</f>
        <v>0</v>
      </c>
      <c r="E36" s="207">
        <v>0</v>
      </c>
      <c r="F36" s="207">
        <v>0</v>
      </c>
      <c r="G36" s="36">
        <f t="shared" si="1"/>
        <v>0</v>
      </c>
    </row>
    <row r="37" spans="1:7">
      <c r="A37" s="21" t="s">
        <v>125</v>
      </c>
      <c r="B37" s="36">
        <f>B38+B39</f>
        <v>0</v>
      </c>
      <c r="C37" s="36">
        <f t="shared" ref="C37:F37" si="6">C38+C39</f>
        <v>0</v>
      </c>
      <c r="D37" s="36">
        <f t="shared" si="6"/>
        <v>0</v>
      </c>
      <c r="E37" s="36">
        <f t="shared" si="6"/>
        <v>0</v>
      </c>
      <c r="F37" s="36">
        <f t="shared" si="6"/>
        <v>0</v>
      </c>
      <c r="G37" s="36">
        <f t="shared" si="1"/>
        <v>0</v>
      </c>
    </row>
    <row r="38" spans="1:7">
      <c r="A38" s="49" t="s">
        <v>126</v>
      </c>
      <c r="B38" s="36"/>
      <c r="C38" s="36"/>
      <c r="D38" s="36">
        <f>B38+C38</f>
        <v>0</v>
      </c>
      <c r="E38" s="36"/>
      <c r="F38" s="36"/>
      <c r="G38" s="36">
        <f t="shared" si="1"/>
        <v>0</v>
      </c>
    </row>
    <row r="39" spans="1:7">
      <c r="A39" s="49" t="s">
        <v>127</v>
      </c>
      <c r="B39" s="36"/>
      <c r="C39" s="36"/>
      <c r="D39" s="36">
        <f>B39+C39</f>
        <v>0</v>
      </c>
      <c r="E39" s="36"/>
      <c r="F39" s="36"/>
      <c r="G39" s="36">
        <f t="shared" si="1"/>
        <v>0</v>
      </c>
    </row>
    <row r="40" spans="1:7">
      <c r="A40" s="11"/>
      <c r="B40" s="36"/>
      <c r="C40" s="36"/>
      <c r="D40" s="36"/>
      <c r="E40" s="36"/>
      <c r="F40" s="36"/>
      <c r="G40" s="36"/>
    </row>
    <row r="41" spans="1:7" ht="14.4">
      <c r="A41" s="15" t="s">
        <v>128</v>
      </c>
      <c r="B41" s="32">
        <f>B9+B10+B11+B12+B13+B14+B15+B16+B28++B34+B35+B37</f>
        <v>11206076</v>
      </c>
      <c r="C41" s="32">
        <f t="shared" ref="C41:G41" si="7">C9+C10+C11+C12+C13+C14+C15+C16+C28++C34+C35+C37</f>
        <v>228000</v>
      </c>
      <c r="D41" s="32">
        <f t="shared" si="7"/>
        <v>11434076</v>
      </c>
      <c r="E41" s="32">
        <f t="shared" si="7"/>
        <v>5529107.8799999999</v>
      </c>
      <c r="F41" s="32">
        <f t="shared" si="7"/>
        <v>5529107.8799999999</v>
      </c>
      <c r="G41" s="32">
        <f t="shared" si="7"/>
        <v>-5676968.1200000001</v>
      </c>
    </row>
    <row r="42" spans="1:7" ht="14.4">
      <c r="A42" s="15" t="s">
        <v>129</v>
      </c>
      <c r="B42" s="50"/>
      <c r="C42" s="50"/>
      <c r="D42" s="50"/>
      <c r="E42" s="50"/>
      <c r="F42" s="50"/>
      <c r="G42" s="32">
        <f>IF((F41-B41)&lt;0,0,(F41-B41))</f>
        <v>0</v>
      </c>
    </row>
    <row r="43" spans="1:7">
      <c r="A43" s="11"/>
      <c r="B43" s="33"/>
      <c r="C43" s="33"/>
      <c r="D43" s="33"/>
      <c r="E43" s="33"/>
      <c r="F43" s="33"/>
      <c r="G43" s="33"/>
    </row>
    <row r="44" spans="1:7" ht="14.4">
      <c r="A44" s="15" t="s">
        <v>130</v>
      </c>
      <c r="B44" s="33"/>
      <c r="C44" s="33"/>
      <c r="D44" s="33"/>
      <c r="E44" s="33"/>
      <c r="F44" s="33"/>
      <c r="G44" s="33"/>
    </row>
    <row r="45" spans="1:7">
      <c r="A45" s="21" t="s">
        <v>131</v>
      </c>
      <c r="B45" s="36">
        <f>SUM(B46:B53)</f>
        <v>0</v>
      </c>
      <c r="C45" s="36">
        <f t="shared" ref="C45:F45" si="8">SUM(C46:C53)</f>
        <v>0</v>
      </c>
      <c r="D45" s="36">
        <f t="shared" si="8"/>
        <v>0</v>
      </c>
      <c r="E45" s="36">
        <f t="shared" si="8"/>
        <v>0</v>
      </c>
      <c r="F45" s="36">
        <f t="shared" si="8"/>
        <v>0</v>
      </c>
      <c r="G45" s="36">
        <f>F45-B45</f>
        <v>0</v>
      </c>
    </row>
    <row r="46" spans="1:7">
      <c r="A46" s="51" t="s">
        <v>132</v>
      </c>
      <c r="B46" s="36"/>
      <c r="C46" s="36"/>
      <c r="D46" s="36">
        <f>B46+C46</f>
        <v>0</v>
      </c>
      <c r="E46" s="36"/>
      <c r="F46" s="36"/>
      <c r="G46" s="36">
        <f>F46-B46</f>
        <v>0</v>
      </c>
    </row>
    <row r="47" spans="1:7">
      <c r="A47" s="51" t="s">
        <v>133</v>
      </c>
      <c r="B47" s="36"/>
      <c r="C47" s="36"/>
      <c r="D47" s="36">
        <f t="shared" ref="D47:D53" si="9">B47+C47</f>
        <v>0</v>
      </c>
      <c r="E47" s="36"/>
      <c r="F47" s="36"/>
      <c r="G47" s="36">
        <f t="shared" ref="G47:G48" si="10">F47-B47</f>
        <v>0</v>
      </c>
    </row>
    <row r="48" spans="1:7" ht="14.4">
      <c r="A48" s="51" t="s">
        <v>134</v>
      </c>
      <c r="B48" s="207">
        <v>0</v>
      </c>
      <c r="C48" s="207">
        <v>0</v>
      </c>
      <c r="D48" s="36">
        <f t="shared" si="9"/>
        <v>0</v>
      </c>
      <c r="E48" s="207">
        <v>0</v>
      </c>
      <c r="F48" s="207">
        <v>0</v>
      </c>
      <c r="G48" s="36">
        <f t="shared" si="10"/>
        <v>0</v>
      </c>
    </row>
    <row r="49" spans="1:7" ht="26.4">
      <c r="A49" s="51" t="s">
        <v>135</v>
      </c>
      <c r="B49" s="207">
        <v>0</v>
      </c>
      <c r="C49" s="207">
        <v>0</v>
      </c>
      <c r="D49" s="36">
        <f t="shared" si="9"/>
        <v>0</v>
      </c>
      <c r="E49" s="207">
        <v>0</v>
      </c>
      <c r="F49" s="207">
        <v>0</v>
      </c>
      <c r="G49" s="36">
        <f>F49-B49</f>
        <v>0</v>
      </c>
    </row>
    <row r="50" spans="1:7">
      <c r="A50" s="51" t="s">
        <v>136</v>
      </c>
      <c r="B50" s="36"/>
      <c r="C50" s="36"/>
      <c r="D50" s="36">
        <f t="shared" si="9"/>
        <v>0</v>
      </c>
      <c r="E50" s="36"/>
      <c r="F50" s="36"/>
      <c r="G50" s="36">
        <f t="shared" ref="G50:G63" si="11">F50-B50</f>
        <v>0</v>
      </c>
    </row>
    <row r="51" spans="1:7">
      <c r="A51" s="51" t="s">
        <v>137</v>
      </c>
      <c r="B51" s="36"/>
      <c r="C51" s="36"/>
      <c r="D51" s="36">
        <f t="shared" si="9"/>
        <v>0</v>
      </c>
      <c r="E51" s="36"/>
      <c r="F51" s="36"/>
      <c r="G51" s="36">
        <f t="shared" si="11"/>
        <v>0</v>
      </c>
    </row>
    <row r="52" spans="1:7" ht="26.4">
      <c r="A52" s="52" t="s">
        <v>138</v>
      </c>
      <c r="B52" s="36"/>
      <c r="C52" s="36"/>
      <c r="D52" s="36">
        <f t="shared" si="9"/>
        <v>0</v>
      </c>
      <c r="E52" s="36"/>
      <c r="F52" s="36"/>
      <c r="G52" s="36">
        <f t="shared" si="11"/>
        <v>0</v>
      </c>
    </row>
    <row r="53" spans="1:7">
      <c r="A53" s="49" t="s">
        <v>139</v>
      </c>
      <c r="B53" s="36"/>
      <c r="C53" s="36"/>
      <c r="D53" s="36">
        <f t="shared" si="9"/>
        <v>0</v>
      </c>
      <c r="E53" s="36"/>
      <c r="F53" s="36"/>
      <c r="G53" s="36">
        <f t="shared" si="11"/>
        <v>0</v>
      </c>
    </row>
    <row r="54" spans="1:7">
      <c r="A54" s="21" t="s">
        <v>140</v>
      </c>
      <c r="B54" s="36">
        <f>SUM(B55:B58)</f>
        <v>0</v>
      </c>
      <c r="C54" s="36">
        <f t="shared" ref="C54:F54" si="12">SUM(C55:C58)</f>
        <v>0</v>
      </c>
      <c r="D54" s="36">
        <f t="shared" si="12"/>
        <v>0</v>
      </c>
      <c r="E54" s="36">
        <f t="shared" si="12"/>
        <v>0</v>
      </c>
      <c r="F54" s="36">
        <f t="shared" si="12"/>
        <v>0</v>
      </c>
      <c r="G54" s="36">
        <f t="shared" si="11"/>
        <v>0</v>
      </c>
    </row>
    <row r="55" spans="1:7">
      <c r="A55" s="52" t="s">
        <v>141</v>
      </c>
      <c r="B55" s="36"/>
      <c r="C55" s="36"/>
      <c r="D55" s="36">
        <f t="shared" ref="D55:D58" si="13">B55+C55</f>
        <v>0</v>
      </c>
      <c r="E55" s="36"/>
      <c r="F55" s="36"/>
      <c r="G55" s="36">
        <f t="shared" si="11"/>
        <v>0</v>
      </c>
    </row>
    <row r="56" spans="1:7">
      <c r="A56" s="51" t="s">
        <v>142</v>
      </c>
      <c r="B56" s="36"/>
      <c r="C56" s="36"/>
      <c r="D56" s="36">
        <f t="shared" si="13"/>
        <v>0</v>
      </c>
      <c r="E56" s="36"/>
      <c r="F56" s="36"/>
      <c r="G56" s="36">
        <f t="shared" si="11"/>
        <v>0</v>
      </c>
    </row>
    <row r="57" spans="1:7">
      <c r="A57" s="51" t="s">
        <v>143</v>
      </c>
      <c r="B57" s="36"/>
      <c r="C57" s="36"/>
      <c r="D57" s="36">
        <f t="shared" si="13"/>
        <v>0</v>
      </c>
      <c r="E57" s="36"/>
      <c r="F57" s="36"/>
      <c r="G57" s="36">
        <f t="shared" si="11"/>
        <v>0</v>
      </c>
    </row>
    <row r="58" spans="1:7" ht="14.4">
      <c r="A58" s="52" t="s">
        <v>144</v>
      </c>
      <c r="B58" s="207">
        <v>0</v>
      </c>
      <c r="C58" s="207">
        <v>0</v>
      </c>
      <c r="D58" s="36">
        <f t="shared" si="13"/>
        <v>0</v>
      </c>
      <c r="E58" s="207">
        <v>0</v>
      </c>
      <c r="F58" s="207">
        <v>0</v>
      </c>
      <c r="G58" s="36">
        <f t="shared" si="11"/>
        <v>0</v>
      </c>
    </row>
    <row r="59" spans="1:7">
      <c r="A59" s="21" t="s">
        <v>145</v>
      </c>
      <c r="B59" s="36">
        <f>B60+B61</f>
        <v>0</v>
      </c>
      <c r="C59" s="36">
        <f t="shared" ref="C59:F59" si="14">C60+C61</f>
        <v>0</v>
      </c>
      <c r="D59" s="36">
        <f t="shared" si="14"/>
        <v>0</v>
      </c>
      <c r="E59" s="36">
        <f t="shared" si="14"/>
        <v>0</v>
      </c>
      <c r="F59" s="36">
        <f t="shared" si="14"/>
        <v>0</v>
      </c>
      <c r="G59" s="36">
        <f t="shared" si="11"/>
        <v>0</v>
      </c>
    </row>
    <row r="60" spans="1:7" ht="26.4">
      <c r="A60" s="51" t="s">
        <v>146</v>
      </c>
      <c r="B60" s="207">
        <v>0</v>
      </c>
      <c r="C60" s="207">
        <v>0</v>
      </c>
      <c r="D60" s="36">
        <f t="shared" ref="D60:D63" si="15">B60+C60</f>
        <v>0</v>
      </c>
      <c r="E60" s="207">
        <v>0</v>
      </c>
      <c r="F60" s="207">
        <v>0</v>
      </c>
      <c r="G60" s="36">
        <f t="shared" si="11"/>
        <v>0</v>
      </c>
    </row>
    <row r="61" spans="1:7" ht="14.4">
      <c r="A61" s="51" t="s">
        <v>147</v>
      </c>
      <c r="B61" s="207">
        <v>0</v>
      </c>
      <c r="C61" s="207">
        <v>0</v>
      </c>
      <c r="D61" s="36">
        <f t="shared" si="15"/>
        <v>0</v>
      </c>
      <c r="E61" s="207">
        <v>0</v>
      </c>
      <c r="F61" s="207">
        <v>0</v>
      </c>
      <c r="G61" s="36">
        <f t="shared" si="11"/>
        <v>0</v>
      </c>
    </row>
    <row r="62" spans="1:7" ht="14.4">
      <c r="A62" s="21" t="s">
        <v>148</v>
      </c>
      <c r="B62" s="207">
        <v>0</v>
      </c>
      <c r="C62" s="207">
        <v>0</v>
      </c>
      <c r="D62" s="36">
        <f t="shared" si="15"/>
        <v>0</v>
      </c>
      <c r="E62" s="207">
        <v>0</v>
      </c>
      <c r="F62" s="207">
        <v>0</v>
      </c>
      <c r="G62" s="36">
        <f t="shared" si="11"/>
        <v>0</v>
      </c>
    </row>
    <row r="63" spans="1:7" ht="14.4">
      <c r="A63" s="21" t="s">
        <v>149</v>
      </c>
      <c r="B63" s="207">
        <v>0</v>
      </c>
      <c r="C63" s="207">
        <v>0</v>
      </c>
      <c r="D63" s="36">
        <f t="shared" si="15"/>
        <v>0</v>
      </c>
      <c r="E63" s="207">
        <v>0</v>
      </c>
      <c r="F63" s="36"/>
      <c r="G63" s="36">
        <f t="shared" si="11"/>
        <v>0</v>
      </c>
    </row>
    <row r="64" spans="1:7">
      <c r="A64" s="11"/>
      <c r="B64" s="33"/>
      <c r="C64" s="33"/>
      <c r="D64" s="33"/>
      <c r="E64" s="33"/>
      <c r="F64" s="33"/>
      <c r="G64" s="33"/>
    </row>
    <row r="65" spans="1:7" ht="14.4">
      <c r="A65" s="15" t="s">
        <v>150</v>
      </c>
      <c r="B65" s="32">
        <f>B45+B54+B59+B62+B63</f>
        <v>0</v>
      </c>
      <c r="C65" s="32">
        <f t="shared" ref="C65:F65" si="16">C45+C54+C59+C62+C63</f>
        <v>0</v>
      </c>
      <c r="D65" s="32">
        <f t="shared" si="16"/>
        <v>0</v>
      </c>
      <c r="E65" s="32">
        <f t="shared" si="16"/>
        <v>0</v>
      </c>
      <c r="F65" s="32">
        <f t="shared" si="16"/>
        <v>0</v>
      </c>
      <c r="G65" s="32">
        <f>F65-B65</f>
        <v>0</v>
      </c>
    </row>
    <row r="66" spans="1:7">
      <c r="A66" s="11"/>
      <c r="B66" s="33"/>
      <c r="C66" s="33"/>
      <c r="D66" s="33"/>
      <c r="E66" s="33"/>
      <c r="F66" s="33"/>
      <c r="G66" s="33"/>
    </row>
    <row r="67" spans="1:7" ht="14.4">
      <c r="A67" s="15" t="s">
        <v>151</v>
      </c>
      <c r="B67" s="32">
        <f>B68</f>
        <v>0</v>
      </c>
      <c r="C67" s="32">
        <f t="shared" ref="C67:G67" si="17">C68</f>
        <v>0</v>
      </c>
      <c r="D67" s="32">
        <f t="shared" si="17"/>
        <v>0</v>
      </c>
      <c r="E67" s="32">
        <f t="shared" si="17"/>
        <v>0</v>
      </c>
      <c r="F67" s="32">
        <f t="shared" si="17"/>
        <v>0</v>
      </c>
      <c r="G67" s="32">
        <f t="shared" si="17"/>
        <v>0</v>
      </c>
    </row>
    <row r="68" spans="1:7" ht="14.4">
      <c r="A68" s="21" t="s">
        <v>152</v>
      </c>
      <c r="B68" s="207">
        <v>0</v>
      </c>
      <c r="C68" s="207">
        <v>0</v>
      </c>
      <c r="D68" s="36">
        <f>B68+C68</f>
        <v>0</v>
      </c>
      <c r="E68" s="207">
        <v>0</v>
      </c>
      <c r="F68" s="207">
        <v>0</v>
      </c>
      <c r="G68" s="36">
        <f t="shared" ref="G68" si="18">F68-B68</f>
        <v>0</v>
      </c>
    </row>
    <row r="69" spans="1:7">
      <c r="A69" s="11"/>
      <c r="B69" s="33"/>
      <c r="C69" s="33"/>
      <c r="D69" s="33"/>
      <c r="E69" s="33"/>
      <c r="F69" s="33"/>
      <c r="G69" s="33"/>
    </row>
    <row r="70" spans="1:7" ht="14.4">
      <c r="A70" s="15" t="s">
        <v>153</v>
      </c>
      <c r="B70" s="32">
        <f>B41+B65+B67</f>
        <v>11206076</v>
      </c>
      <c r="C70" s="32">
        <f t="shared" ref="C70:G70" si="19">C41+C65+C67</f>
        <v>228000</v>
      </c>
      <c r="D70" s="32">
        <f t="shared" si="19"/>
        <v>11434076</v>
      </c>
      <c r="E70" s="32">
        <f t="shared" si="19"/>
        <v>5529107.8799999999</v>
      </c>
      <c r="F70" s="32">
        <f t="shared" si="19"/>
        <v>5529107.8799999999</v>
      </c>
      <c r="G70" s="32">
        <f t="shared" si="19"/>
        <v>-5676968.1200000001</v>
      </c>
    </row>
    <row r="71" spans="1:7">
      <c r="A71" s="11"/>
      <c r="B71" s="33"/>
      <c r="C71" s="33"/>
      <c r="D71" s="33"/>
      <c r="E71" s="33"/>
      <c r="F71" s="33"/>
      <c r="G71" s="33"/>
    </row>
    <row r="72" spans="1:7" ht="14.4">
      <c r="A72" s="15" t="s">
        <v>154</v>
      </c>
      <c r="B72" s="33"/>
      <c r="C72" s="33"/>
      <c r="D72" s="33"/>
      <c r="E72" s="33"/>
      <c r="F72" s="33"/>
      <c r="G72" s="33"/>
    </row>
    <row r="73" spans="1:7" ht="26.4">
      <c r="A73" s="53" t="s">
        <v>155</v>
      </c>
      <c r="B73" s="207">
        <v>0</v>
      </c>
      <c r="C73" s="207">
        <v>0</v>
      </c>
      <c r="D73" s="36">
        <f t="shared" ref="D73:D74" si="20">B73+C73</f>
        <v>0</v>
      </c>
      <c r="E73" s="207">
        <v>0</v>
      </c>
      <c r="F73" s="207">
        <v>0</v>
      </c>
      <c r="G73" s="36">
        <f t="shared" ref="G73:G74" si="21">F73-B73</f>
        <v>0</v>
      </c>
    </row>
    <row r="74" spans="1:7" ht="26.4">
      <c r="A74" s="53" t="s">
        <v>156</v>
      </c>
      <c r="B74" s="207">
        <v>0</v>
      </c>
      <c r="C74" s="207">
        <v>0</v>
      </c>
      <c r="D74" s="36">
        <f t="shared" si="20"/>
        <v>0</v>
      </c>
      <c r="E74" s="207">
        <v>0</v>
      </c>
      <c r="F74" s="207">
        <v>0</v>
      </c>
      <c r="G74" s="36">
        <f t="shared" si="21"/>
        <v>0</v>
      </c>
    </row>
    <row r="75" spans="1:7" ht="14.4">
      <c r="A75" s="28" t="s">
        <v>157</v>
      </c>
      <c r="B75" s="32">
        <f>B73+B74</f>
        <v>0</v>
      </c>
      <c r="C75" s="32">
        <f t="shared" ref="C75:G75" si="22">C73+C74</f>
        <v>0</v>
      </c>
      <c r="D75" s="32">
        <f t="shared" si="22"/>
        <v>0</v>
      </c>
      <c r="E75" s="32">
        <f t="shared" si="22"/>
        <v>0</v>
      </c>
      <c r="F75" s="32">
        <f t="shared" si="22"/>
        <v>0</v>
      </c>
      <c r="G75" s="32">
        <f t="shared" si="22"/>
        <v>0</v>
      </c>
    </row>
    <row r="76" spans="1:7">
      <c r="A76" s="34"/>
      <c r="B76" s="46"/>
      <c r="C76" s="46"/>
      <c r="D76" s="46"/>
      <c r="E76" s="46"/>
      <c r="F76" s="46"/>
      <c r="G76" s="46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2" t="s">
        <v>403</v>
      </c>
      <c r="B81" s="188" t="s">
        <v>404</v>
      </c>
      <c r="C81" s="188"/>
      <c r="D81" s="188"/>
    </row>
    <row r="82" spans="1:4">
      <c r="A82" s="92" t="s">
        <v>653</v>
      </c>
      <c r="B82" s="188" t="s">
        <v>401</v>
      </c>
      <c r="C82" s="188"/>
      <c r="D82" s="188"/>
    </row>
    <row r="83" spans="1:4">
      <c r="A83" s="92" t="s">
        <v>172</v>
      </c>
      <c r="B83" s="188" t="s">
        <v>402</v>
      </c>
      <c r="C83" s="188"/>
      <c r="D83" s="188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sqref="A1:G1"/>
    </sheetView>
  </sheetViews>
  <sheetFormatPr baseColWidth="10" defaultRowHeight="14.4"/>
  <cols>
    <col min="1" max="1" width="103.33203125" style="55" customWidth="1"/>
    <col min="2" max="5" width="21" style="55" customWidth="1"/>
    <col min="6" max="6" width="20.88671875" style="55" customWidth="1"/>
    <col min="7" max="7" width="21" style="55" customWidth="1"/>
    <col min="8" max="16384" width="11.5546875" style="55"/>
  </cols>
  <sheetData>
    <row r="1" spans="1:8" ht="48.75" customHeight="1">
      <c r="A1" s="193" t="s">
        <v>387</v>
      </c>
      <c r="B1" s="192"/>
      <c r="C1" s="192"/>
      <c r="D1" s="192"/>
      <c r="E1" s="192"/>
      <c r="F1" s="192"/>
      <c r="G1" s="192"/>
    </row>
    <row r="2" spans="1:8">
      <c r="A2" s="196" t="s">
        <v>175</v>
      </c>
      <c r="B2" s="196"/>
      <c r="C2" s="196"/>
      <c r="D2" s="196"/>
      <c r="E2" s="196"/>
      <c r="F2" s="196"/>
      <c r="G2" s="196"/>
    </row>
    <row r="3" spans="1:8">
      <c r="A3" s="197" t="s">
        <v>184</v>
      </c>
      <c r="B3" s="197"/>
      <c r="C3" s="197"/>
      <c r="D3" s="197"/>
      <c r="E3" s="197"/>
      <c r="F3" s="197"/>
      <c r="G3" s="197"/>
    </row>
    <row r="4" spans="1:8">
      <c r="A4" s="197" t="s">
        <v>386</v>
      </c>
      <c r="B4" s="197"/>
      <c r="C4" s="197"/>
      <c r="D4" s="197"/>
      <c r="E4" s="197"/>
      <c r="F4" s="197"/>
      <c r="G4" s="197"/>
    </row>
    <row r="5" spans="1:8">
      <c r="A5" s="198" t="s">
        <v>656</v>
      </c>
      <c r="B5" s="198"/>
      <c r="C5" s="198"/>
      <c r="D5" s="198"/>
      <c r="E5" s="198"/>
      <c r="F5" s="198"/>
      <c r="G5" s="198"/>
    </row>
    <row r="6" spans="1:8">
      <c r="A6" s="190" t="s">
        <v>177</v>
      </c>
      <c r="B6" s="190"/>
      <c r="C6" s="190"/>
      <c r="D6" s="190"/>
      <c r="E6" s="190"/>
      <c r="F6" s="190"/>
      <c r="G6" s="190"/>
    </row>
    <row r="7" spans="1:8">
      <c r="A7" s="194" t="s">
        <v>1</v>
      </c>
      <c r="B7" s="194" t="s">
        <v>0</v>
      </c>
      <c r="C7" s="194"/>
      <c r="D7" s="194"/>
      <c r="E7" s="194"/>
      <c r="F7" s="194"/>
      <c r="G7" s="195" t="s">
        <v>4</v>
      </c>
    </row>
    <row r="8" spans="1:8" ht="28.8">
      <c r="A8" s="194"/>
      <c r="B8" s="147" t="s">
        <v>2</v>
      </c>
      <c r="C8" s="147" t="s">
        <v>385</v>
      </c>
      <c r="D8" s="147" t="s">
        <v>384</v>
      </c>
      <c r="E8" s="147" t="s">
        <v>3</v>
      </c>
      <c r="F8" s="147" t="s">
        <v>383</v>
      </c>
      <c r="G8" s="194"/>
    </row>
    <row r="9" spans="1:8">
      <c r="A9" s="75" t="s">
        <v>382</v>
      </c>
      <c r="B9" s="76">
        <f>B10+B18+B189+B28+B38+B48+B58+B62+B71+B75</f>
        <v>11206076</v>
      </c>
      <c r="C9" s="76">
        <f t="shared" ref="C9:G9" si="0">C10+C18+C189+C28+C38+C48+C58+C62+C71+C75</f>
        <v>0</v>
      </c>
      <c r="D9" s="76">
        <f t="shared" si="0"/>
        <v>11206076</v>
      </c>
      <c r="E9" s="76">
        <f t="shared" si="0"/>
        <v>4384923</v>
      </c>
      <c r="F9" s="76">
        <f t="shared" si="0"/>
        <v>4384923</v>
      </c>
      <c r="G9" s="76">
        <f t="shared" si="0"/>
        <v>6821153</v>
      </c>
    </row>
    <row r="10" spans="1:8">
      <c r="A10" s="77" t="s">
        <v>319</v>
      </c>
      <c r="B10" s="78">
        <f>SUM(B11:B17)</f>
        <v>8658582.0700000003</v>
      </c>
      <c r="C10" s="78">
        <f t="shared" ref="C10:G10" si="1">SUM(C11:C17)</f>
        <v>0</v>
      </c>
      <c r="D10" s="78">
        <f t="shared" si="1"/>
        <v>8658582.0700000003</v>
      </c>
      <c r="E10" s="78">
        <f t="shared" si="1"/>
        <v>3639875.83</v>
      </c>
      <c r="F10" s="78">
        <f t="shared" si="1"/>
        <v>3639875.83</v>
      </c>
      <c r="G10" s="78">
        <f t="shared" si="1"/>
        <v>5018706.24</v>
      </c>
    </row>
    <row r="11" spans="1:8">
      <c r="A11" s="79" t="s">
        <v>318</v>
      </c>
      <c r="B11" s="211">
        <v>7130457.6100000003</v>
      </c>
      <c r="C11" s="211">
        <v>0</v>
      </c>
      <c r="D11" s="78">
        <f>B11+C11</f>
        <v>7130457.6100000003</v>
      </c>
      <c r="E11" s="211">
        <v>3396620.12</v>
      </c>
      <c r="F11" s="211">
        <v>3396620.12</v>
      </c>
      <c r="G11" s="78">
        <f>D11-E11</f>
        <v>3733837.49</v>
      </c>
      <c r="H11" s="56" t="s">
        <v>381</v>
      </c>
    </row>
    <row r="12" spans="1:8">
      <c r="A12" s="79" t="s">
        <v>316</v>
      </c>
      <c r="B12" s="78"/>
      <c r="C12" s="78"/>
      <c r="D12" s="78">
        <f t="shared" ref="D12:D17" si="2">B12+C12</f>
        <v>0</v>
      </c>
      <c r="E12" s="78"/>
      <c r="F12" s="78"/>
      <c r="G12" s="78">
        <f t="shared" ref="G12:G17" si="3">D12-E12</f>
        <v>0</v>
      </c>
      <c r="H12" s="56" t="s">
        <v>380</v>
      </c>
    </row>
    <row r="13" spans="1:8">
      <c r="A13" s="79" t="s">
        <v>314</v>
      </c>
      <c r="B13" s="211">
        <v>1299759.96</v>
      </c>
      <c r="C13" s="211">
        <v>0</v>
      </c>
      <c r="D13" s="78">
        <f t="shared" si="2"/>
        <v>1299759.96</v>
      </c>
      <c r="E13" s="211">
        <v>178340.81</v>
      </c>
      <c r="F13" s="211">
        <v>178340.81</v>
      </c>
      <c r="G13" s="78">
        <f t="shared" si="3"/>
        <v>1121419.1499999999</v>
      </c>
      <c r="H13" s="56" t="s">
        <v>379</v>
      </c>
    </row>
    <row r="14" spans="1:8">
      <c r="A14" s="79" t="s">
        <v>312</v>
      </c>
      <c r="B14" s="78"/>
      <c r="C14" s="78"/>
      <c r="D14" s="78">
        <f t="shared" si="2"/>
        <v>0</v>
      </c>
      <c r="E14" s="78"/>
      <c r="F14" s="78"/>
      <c r="G14" s="78">
        <f t="shared" si="3"/>
        <v>0</v>
      </c>
      <c r="H14" s="56" t="s">
        <v>378</v>
      </c>
    </row>
    <row r="15" spans="1:8">
      <c r="A15" s="79" t="s">
        <v>310</v>
      </c>
      <c r="B15" s="211">
        <v>228364.5</v>
      </c>
      <c r="C15" s="211">
        <v>0</v>
      </c>
      <c r="D15" s="78">
        <f t="shared" si="2"/>
        <v>228364.5</v>
      </c>
      <c r="E15" s="211">
        <v>64914.9</v>
      </c>
      <c r="F15" s="211">
        <v>64914.9</v>
      </c>
      <c r="G15" s="78">
        <f t="shared" si="3"/>
        <v>163449.60000000001</v>
      </c>
      <c r="H15" s="56" t="s">
        <v>377</v>
      </c>
    </row>
    <row r="16" spans="1:8">
      <c r="A16" s="79" t="s">
        <v>308</v>
      </c>
      <c r="B16" s="78"/>
      <c r="C16" s="78"/>
      <c r="D16" s="78">
        <f t="shared" si="2"/>
        <v>0</v>
      </c>
      <c r="E16" s="78"/>
      <c r="F16" s="78"/>
      <c r="G16" s="78">
        <f t="shared" si="3"/>
        <v>0</v>
      </c>
      <c r="H16" s="56" t="s">
        <v>376</v>
      </c>
    </row>
    <row r="17" spans="1:8">
      <c r="A17" s="79" t="s">
        <v>306</v>
      </c>
      <c r="B17" s="78"/>
      <c r="C17" s="78"/>
      <c r="D17" s="78">
        <f t="shared" si="2"/>
        <v>0</v>
      </c>
      <c r="E17" s="78"/>
      <c r="F17" s="78"/>
      <c r="G17" s="78">
        <f t="shared" si="3"/>
        <v>0</v>
      </c>
      <c r="H17" s="56" t="s">
        <v>375</v>
      </c>
    </row>
    <row r="18" spans="1:8">
      <c r="A18" s="77" t="s">
        <v>304</v>
      </c>
      <c r="B18" s="78">
        <f>SUM(B19:B27)</f>
        <v>1260043</v>
      </c>
      <c r="C18" s="78">
        <f t="shared" ref="C18:G18" si="4">SUM(C19:C27)</f>
        <v>-85800</v>
      </c>
      <c r="D18" s="78">
        <f t="shared" si="4"/>
        <v>1174243</v>
      </c>
      <c r="E18" s="78">
        <f t="shared" si="4"/>
        <v>296692.82</v>
      </c>
      <c r="F18" s="78">
        <f t="shared" si="4"/>
        <v>296692.82</v>
      </c>
      <c r="G18" s="78">
        <f t="shared" si="4"/>
        <v>877550.18</v>
      </c>
    </row>
    <row r="19" spans="1:8">
      <c r="A19" s="79" t="s">
        <v>303</v>
      </c>
      <c r="B19" s="211">
        <v>315987</v>
      </c>
      <c r="C19" s="211">
        <v>5000</v>
      </c>
      <c r="D19" s="78">
        <f t="shared" ref="D19:D27" si="5">B19+C19</f>
        <v>320987</v>
      </c>
      <c r="E19" s="211">
        <v>150913.82</v>
      </c>
      <c r="F19" s="211">
        <v>150913.82</v>
      </c>
      <c r="G19" s="78">
        <f t="shared" ref="G19:G27" si="6">D19-E19</f>
        <v>170073.18</v>
      </c>
      <c r="H19" s="56" t="s">
        <v>374</v>
      </c>
    </row>
    <row r="20" spans="1:8">
      <c r="A20" s="79" t="s">
        <v>301</v>
      </c>
      <c r="B20" s="211">
        <v>58080</v>
      </c>
      <c r="C20" s="211">
        <v>-3800</v>
      </c>
      <c r="D20" s="78">
        <f t="shared" si="5"/>
        <v>54280</v>
      </c>
      <c r="E20" s="211">
        <v>3652.91</v>
      </c>
      <c r="F20" s="211">
        <v>3652.91</v>
      </c>
      <c r="G20" s="78">
        <f t="shared" si="6"/>
        <v>50627.09</v>
      </c>
      <c r="H20" s="56" t="s">
        <v>373</v>
      </c>
    </row>
    <row r="21" spans="1:8">
      <c r="A21" s="79" t="s">
        <v>299</v>
      </c>
      <c r="B21" s="78"/>
      <c r="C21" s="78"/>
      <c r="D21" s="78">
        <f t="shared" si="5"/>
        <v>0</v>
      </c>
      <c r="E21" s="78"/>
      <c r="F21" s="78"/>
      <c r="G21" s="78">
        <f t="shared" si="6"/>
        <v>0</v>
      </c>
      <c r="H21" s="56" t="s">
        <v>372</v>
      </c>
    </row>
    <row r="22" spans="1:8">
      <c r="A22" s="79" t="s">
        <v>297</v>
      </c>
      <c r="B22" s="78"/>
      <c r="C22" s="78"/>
      <c r="D22" s="78">
        <f t="shared" si="5"/>
        <v>0</v>
      </c>
      <c r="E22" s="78"/>
      <c r="F22" s="78"/>
      <c r="G22" s="78">
        <f t="shared" si="6"/>
        <v>0</v>
      </c>
      <c r="H22" s="56" t="s">
        <v>371</v>
      </c>
    </row>
    <row r="23" spans="1:8">
      <c r="A23" s="79" t="s">
        <v>295</v>
      </c>
      <c r="B23" s="211">
        <v>65000</v>
      </c>
      <c r="C23" s="211">
        <v>3000</v>
      </c>
      <c r="D23" s="78">
        <f t="shared" si="5"/>
        <v>68000</v>
      </c>
      <c r="E23" s="211">
        <v>20523.400000000001</v>
      </c>
      <c r="F23" s="211">
        <v>20523.400000000001</v>
      </c>
      <c r="G23" s="78">
        <f t="shared" si="6"/>
        <v>47476.6</v>
      </c>
      <c r="H23" s="56" t="s">
        <v>370</v>
      </c>
    </row>
    <row r="24" spans="1:8">
      <c r="A24" s="79" t="s">
        <v>293</v>
      </c>
      <c r="B24" s="211">
        <v>644229</v>
      </c>
      <c r="C24" s="211">
        <v>-90000</v>
      </c>
      <c r="D24" s="78">
        <f t="shared" si="5"/>
        <v>554229</v>
      </c>
      <c r="E24" s="211">
        <v>105074.61</v>
      </c>
      <c r="F24" s="211">
        <v>105074.61</v>
      </c>
      <c r="G24" s="78">
        <f t="shared" si="6"/>
        <v>449154.39</v>
      </c>
      <c r="H24" s="56" t="s">
        <v>369</v>
      </c>
    </row>
    <row r="25" spans="1:8">
      <c r="A25" s="79" t="s">
        <v>291</v>
      </c>
      <c r="B25" s="211">
        <v>10000</v>
      </c>
      <c r="C25" s="211">
        <v>0</v>
      </c>
      <c r="D25" s="78">
        <f t="shared" si="5"/>
        <v>10000</v>
      </c>
      <c r="E25" s="211">
        <v>2770.08</v>
      </c>
      <c r="F25" s="211">
        <v>2770.08</v>
      </c>
      <c r="G25" s="78">
        <f t="shared" si="6"/>
        <v>7229.92</v>
      </c>
      <c r="H25" s="56" t="s">
        <v>368</v>
      </c>
    </row>
    <row r="26" spans="1:8">
      <c r="A26" s="79" t="s">
        <v>289</v>
      </c>
      <c r="B26" s="78"/>
      <c r="C26" s="78"/>
      <c r="D26" s="78">
        <f t="shared" si="5"/>
        <v>0</v>
      </c>
      <c r="E26" s="78"/>
      <c r="F26" s="78"/>
      <c r="G26" s="78">
        <f t="shared" si="6"/>
        <v>0</v>
      </c>
      <c r="H26" s="56" t="s">
        <v>367</v>
      </c>
    </row>
    <row r="27" spans="1:8">
      <c r="A27" s="79" t="s">
        <v>287</v>
      </c>
      <c r="B27" s="211">
        <v>166747</v>
      </c>
      <c r="C27" s="211">
        <v>0</v>
      </c>
      <c r="D27" s="78">
        <f t="shared" si="5"/>
        <v>166747</v>
      </c>
      <c r="E27" s="211">
        <v>13758</v>
      </c>
      <c r="F27" s="211">
        <v>13758</v>
      </c>
      <c r="G27" s="78">
        <f t="shared" si="6"/>
        <v>152989</v>
      </c>
      <c r="H27" s="56" t="s">
        <v>366</v>
      </c>
    </row>
    <row r="28" spans="1:8">
      <c r="A28" s="77" t="s">
        <v>285</v>
      </c>
      <c r="B28" s="78">
        <f>SUM(B29:B37)</f>
        <v>1063450.93</v>
      </c>
      <c r="C28" s="78">
        <f t="shared" ref="C28:G28" si="7">SUM(C29:C37)</f>
        <v>85800</v>
      </c>
      <c r="D28" s="78">
        <f t="shared" si="7"/>
        <v>1149250.93</v>
      </c>
      <c r="E28" s="78">
        <f t="shared" si="7"/>
        <v>350903.45</v>
      </c>
      <c r="F28" s="78">
        <f t="shared" si="7"/>
        <v>350903.45</v>
      </c>
      <c r="G28" s="78">
        <f t="shared" si="7"/>
        <v>798347.48</v>
      </c>
    </row>
    <row r="29" spans="1:8">
      <c r="A29" s="79" t="s">
        <v>284</v>
      </c>
      <c r="B29" s="211">
        <v>246875</v>
      </c>
      <c r="C29" s="211">
        <v>0</v>
      </c>
      <c r="D29" s="78">
        <f t="shared" ref="D29:D82" si="8">B29+C29</f>
        <v>246875</v>
      </c>
      <c r="E29" s="211">
        <v>89989.39</v>
      </c>
      <c r="F29" s="211">
        <v>89989.39</v>
      </c>
      <c r="G29" s="78">
        <f t="shared" ref="G29:G37" si="9">D29-E29</f>
        <v>156885.60999999999</v>
      </c>
      <c r="H29" s="56" t="s">
        <v>365</v>
      </c>
    </row>
    <row r="30" spans="1:8">
      <c r="A30" s="79" t="s">
        <v>282</v>
      </c>
      <c r="B30" s="211">
        <v>30000</v>
      </c>
      <c r="C30" s="211">
        <v>0</v>
      </c>
      <c r="D30" s="78">
        <f t="shared" si="8"/>
        <v>30000</v>
      </c>
      <c r="E30" s="211">
        <v>13920</v>
      </c>
      <c r="F30" s="211">
        <v>13920</v>
      </c>
      <c r="G30" s="78">
        <f t="shared" si="9"/>
        <v>16080</v>
      </c>
      <c r="H30" s="56" t="s">
        <v>364</v>
      </c>
    </row>
    <row r="31" spans="1:8">
      <c r="A31" s="79" t="s">
        <v>280</v>
      </c>
      <c r="B31" s="211">
        <v>10000</v>
      </c>
      <c r="C31" s="211">
        <v>800</v>
      </c>
      <c r="D31" s="78">
        <f t="shared" si="8"/>
        <v>10800</v>
      </c>
      <c r="E31" s="211">
        <v>8600</v>
      </c>
      <c r="F31" s="211">
        <v>8600</v>
      </c>
      <c r="G31" s="78">
        <f t="shared" si="9"/>
        <v>2200</v>
      </c>
      <c r="H31" s="56" t="s">
        <v>363</v>
      </c>
    </row>
    <row r="32" spans="1:8">
      <c r="A32" s="79" t="s">
        <v>278</v>
      </c>
      <c r="B32" s="211">
        <v>187936</v>
      </c>
      <c r="C32" s="211">
        <v>-8017.95</v>
      </c>
      <c r="D32" s="78">
        <f t="shared" si="8"/>
        <v>179918.05</v>
      </c>
      <c r="E32" s="211">
        <v>91313.600000000006</v>
      </c>
      <c r="F32" s="211">
        <v>91313.600000000006</v>
      </c>
      <c r="G32" s="78">
        <f t="shared" si="9"/>
        <v>88604.449999999983</v>
      </c>
      <c r="H32" s="56" t="s">
        <v>362</v>
      </c>
    </row>
    <row r="33" spans="1:8">
      <c r="A33" s="79" t="s">
        <v>276</v>
      </c>
      <c r="B33" s="211">
        <v>270887</v>
      </c>
      <c r="C33" s="211">
        <v>73017.95</v>
      </c>
      <c r="D33" s="78">
        <f t="shared" si="8"/>
        <v>343904.95</v>
      </c>
      <c r="E33" s="211">
        <v>71162.66</v>
      </c>
      <c r="F33" s="211">
        <v>71162.66</v>
      </c>
      <c r="G33" s="78">
        <f t="shared" si="9"/>
        <v>272742.29000000004</v>
      </c>
      <c r="H33" s="56" t="s">
        <v>361</v>
      </c>
    </row>
    <row r="34" spans="1:8">
      <c r="A34" s="79" t="s">
        <v>274</v>
      </c>
      <c r="B34" s="211">
        <v>18605</v>
      </c>
      <c r="C34" s="211">
        <v>0</v>
      </c>
      <c r="D34" s="78">
        <f t="shared" si="8"/>
        <v>18605</v>
      </c>
      <c r="E34" s="211">
        <v>464</v>
      </c>
      <c r="F34" s="211">
        <v>464</v>
      </c>
      <c r="G34" s="78">
        <f t="shared" si="9"/>
        <v>18141</v>
      </c>
      <c r="H34" s="56" t="s">
        <v>360</v>
      </c>
    </row>
    <row r="35" spans="1:8">
      <c r="A35" s="79" t="s">
        <v>272</v>
      </c>
      <c r="B35" s="211">
        <v>13560</v>
      </c>
      <c r="C35" s="211">
        <v>0</v>
      </c>
      <c r="D35" s="78">
        <f t="shared" si="8"/>
        <v>13560</v>
      </c>
      <c r="E35" s="211">
        <v>750</v>
      </c>
      <c r="F35" s="211">
        <v>750</v>
      </c>
      <c r="G35" s="78">
        <f t="shared" si="9"/>
        <v>12810</v>
      </c>
      <c r="H35" s="56" t="s">
        <v>359</v>
      </c>
    </row>
    <row r="36" spans="1:8">
      <c r="A36" s="79" t="s">
        <v>270</v>
      </c>
      <c r="B36" s="211">
        <v>99806</v>
      </c>
      <c r="C36" s="211">
        <v>20000</v>
      </c>
      <c r="D36" s="78">
        <f t="shared" si="8"/>
        <v>119806</v>
      </c>
      <c r="E36" s="211">
        <v>6143.16</v>
      </c>
      <c r="F36" s="211">
        <v>6143.16</v>
      </c>
      <c r="G36" s="78">
        <f t="shared" si="9"/>
        <v>113662.84</v>
      </c>
      <c r="H36" s="56" t="s">
        <v>358</v>
      </c>
    </row>
    <row r="37" spans="1:8">
      <c r="A37" s="79" t="s">
        <v>268</v>
      </c>
      <c r="B37" s="211">
        <v>185781.93</v>
      </c>
      <c r="C37" s="211">
        <v>0</v>
      </c>
      <c r="D37" s="78">
        <f t="shared" si="8"/>
        <v>185781.93</v>
      </c>
      <c r="E37" s="211">
        <v>68560.639999999999</v>
      </c>
      <c r="F37" s="211">
        <v>68560.639999999999</v>
      </c>
      <c r="G37" s="78">
        <f t="shared" si="9"/>
        <v>117221.29</v>
      </c>
      <c r="H37" s="56" t="s">
        <v>357</v>
      </c>
    </row>
    <row r="38" spans="1:8">
      <c r="A38" s="77" t="s">
        <v>266</v>
      </c>
      <c r="B38" s="78">
        <f>SUM(B39:B47)</f>
        <v>220000</v>
      </c>
      <c r="C38" s="78">
        <f t="shared" ref="C38:G38" si="10">SUM(C39:C47)</f>
        <v>0</v>
      </c>
      <c r="D38" s="78">
        <f t="shared" si="10"/>
        <v>220000</v>
      </c>
      <c r="E38" s="78">
        <f t="shared" si="10"/>
        <v>97450.9</v>
      </c>
      <c r="F38" s="78">
        <f t="shared" si="10"/>
        <v>97450.9</v>
      </c>
      <c r="G38" s="78">
        <f t="shared" si="10"/>
        <v>122549.1</v>
      </c>
    </row>
    <row r="39" spans="1:8">
      <c r="A39" s="79" t="s">
        <v>265</v>
      </c>
      <c r="B39" s="78"/>
      <c r="C39" s="78"/>
      <c r="D39" s="78">
        <f t="shared" si="8"/>
        <v>0</v>
      </c>
      <c r="E39" s="78"/>
      <c r="F39" s="78"/>
      <c r="G39" s="78">
        <f t="shared" ref="G39:G47" si="11">D39-E39</f>
        <v>0</v>
      </c>
      <c r="H39" s="56" t="s">
        <v>356</v>
      </c>
    </row>
    <row r="40" spans="1:8">
      <c r="A40" s="79" t="s">
        <v>263</v>
      </c>
      <c r="B40" s="78"/>
      <c r="C40" s="78"/>
      <c r="D40" s="78">
        <f t="shared" si="8"/>
        <v>0</v>
      </c>
      <c r="E40" s="78"/>
      <c r="F40" s="78"/>
      <c r="G40" s="78">
        <f t="shared" si="11"/>
        <v>0</v>
      </c>
      <c r="H40" s="56" t="s">
        <v>355</v>
      </c>
    </row>
    <row r="41" spans="1:8">
      <c r="A41" s="79" t="s">
        <v>261</v>
      </c>
      <c r="B41" s="78"/>
      <c r="C41" s="78"/>
      <c r="D41" s="78">
        <f t="shared" si="8"/>
        <v>0</v>
      </c>
      <c r="E41" s="78"/>
      <c r="F41" s="78"/>
      <c r="G41" s="78">
        <f t="shared" si="11"/>
        <v>0</v>
      </c>
      <c r="H41" s="56" t="s">
        <v>354</v>
      </c>
    </row>
    <row r="42" spans="1:8">
      <c r="A42" s="79" t="s">
        <v>259</v>
      </c>
      <c r="B42" s="211">
        <v>220000</v>
      </c>
      <c r="C42" s="211">
        <v>0</v>
      </c>
      <c r="D42" s="78">
        <f t="shared" si="8"/>
        <v>220000</v>
      </c>
      <c r="E42" s="211">
        <v>97450.9</v>
      </c>
      <c r="F42" s="211">
        <v>97450.9</v>
      </c>
      <c r="G42" s="78">
        <f t="shared" si="11"/>
        <v>122549.1</v>
      </c>
      <c r="H42" s="56" t="s">
        <v>353</v>
      </c>
    </row>
    <row r="43" spans="1:8">
      <c r="A43" s="79" t="s">
        <v>257</v>
      </c>
      <c r="B43" s="78"/>
      <c r="C43" s="78"/>
      <c r="D43" s="78">
        <f t="shared" si="8"/>
        <v>0</v>
      </c>
      <c r="E43" s="78"/>
      <c r="F43" s="78"/>
      <c r="G43" s="78">
        <f t="shared" si="11"/>
        <v>0</v>
      </c>
      <c r="H43" s="56" t="s">
        <v>352</v>
      </c>
    </row>
    <row r="44" spans="1:8">
      <c r="A44" s="79" t="s">
        <v>255</v>
      </c>
      <c r="B44" s="78"/>
      <c r="C44" s="78"/>
      <c r="D44" s="78">
        <f t="shared" si="8"/>
        <v>0</v>
      </c>
      <c r="E44" s="78"/>
      <c r="F44" s="78"/>
      <c r="G44" s="78">
        <f t="shared" si="11"/>
        <v>0</v>
      </c>
      <c r="H44" s="56" t="s">
        <v>351</v>
      </c>
    </row>
    <row r="45" spans="1:8">
      <c r="A45" s="79" t="s">
        <v>253</v>
      </c>
      <c r="B45" s="78"/>
      <c r="C45" s="78"/>
      <c r="D45" s="78">
        <f t="shared" si="8"/>
        <v>0</v>
      </c>
      <c r="E45" s="78"/>
      <c r="F45" s="78"/>
      <c r="G45" s="78">
        <f t="shared" si="11"/>
        <v>0</v>
      </c>
      <c r="H45" s="57"/>
    </row>
    <row r="46" spans="1:8">
      <c r="A46" s="79" t="s">
        <v>252</v>
      </c>
      <c r="B46" s="78"/>
      <c r="C46" s="78"/>
      <c r="D46" s="78">
        <f t="shared" si="8"/>
        <v>0</v>
      </c>
      <c r="E46" s="78"/>
      <c r="F46" s="78"/>
      <c r="G46" s="78">
        <f t="shared" si="11"/>
        <v>0</v>
      </c>
      <c r="H46" s="57"/>
    </row>
    <row r="47" spans="1:8">
      <c r="A47" s="79" t="s">
        <v>251</v>
      </c>
      <c r="B47" s="78"/>
      <c r="C47" s="78"/>
      <c r="D47" s="78">
        <f t="shared" si="8"/>
        <v>0</v>
      </c>
      <c r="E47" s="78"/>
      <c r="F47" s="78"/>
      <c r="G47" s="78">
        <f t="shared" si="11"/>
        <v>0</v>
      </c>
      <c r="H47" s="56" t="s">
        <v>350</v>
      </c>
    </row>
    <row r="48" spans="1:8">
      <c r="A48" s="77" t="s">
        <v>249</v>
      </c>
      <c r="B48" s="78">
        <f>SUM(B49:B57)</f>
        <v>4000</v>
      </c>
      <c r="C48" s="78">
        <f t="shared" ref="C48:G48" si="12">SUM(C49:C57)</f>
        <v>0</v>
      </c>
      <c r="D48" s="78">
        <f t="shared" si="12"/>
        <v>4000</v>
      </c>
      <c r="E48" s="78">
        <f t="shared" si="12"/>
        <v>0</v>
      </c>
      <c r="F48" s="78">
        <f t="shared" si="12"/>
        <v>0</v>
      </c>
      <c r="G48" s="78">
        <f t="shared" si="12"/>
        <v>4000</v>
      </c>
    </row>
    <row r="49" spans="1:8">
      <c r="A49" s="79" t="s">
        <v>248</v>
      </c>
      <c r="B49" s="211">
        <v>4000</v>
      </c>
      <c r="C49" s="211">
        <v>0</v>
      </c>
      <c r="D49" s="78">
        <f t="shared" si="8"/>
        <v>4000</v>
      </c>
      <c r="E49" s="211">
        <v>0</v>
      </c>
      <c r="F49" s="211">
        <v>0</v>
      </c>
      <c r="G49" s="78">
        <f t="shared" ref="G49:G57" si="13">D49-E49</f>
        <v>4000</v>
      </c>
      <c r="H49" s="56" t="s">
        <v>349</v>
      </c>
    </row>
    <row r="50" spans="1:8">
      <c r="A50" s="79" t="s">
        <v>246</v>
      </c>
      <c r="B50" s="78"/>
      <c r="C50" s="78"/>
      <c r="D50" s="78">
        <f t="shared" si="8"/>
        <v>0</v>
      </c>
      <c r="E50" s="78"/>
      <c r="F50" s="78"/>
      <c r="G50" s="78">
        <f t="shared" si="13"/>
        <v>0</v>
      </c>
      <c r="H50" s="56" t="s">
        <v>348</v>
      </c>
    </row>
    <row r="51" spans="1:8">
      <c r="A51" s="79" t="s">
        <v>244</v>
      </c>
      <c r="B51" s="78"/>
      <c r="C51" s="78"/>
      <c r="D51" s="78">
        <f t="shared" si="8"/>
        <v>0</v>
      </c>
      <c r="E51" s="78"/>
      <c r="F51" s="78"/>
      <c r="G51" s="78">
        <f t="shared" si="13"/>
        <v>0</v>
      </c>
      <c r="H51" s="56" t="s">
        <v>347</v>
      </c>
    </row>
    <row r="52" spans="1:8">
      <c r="A52" s="79" t="s">
        <v>242</v>
      </c>
      <c r="B52" s="78"/>
      <c r="C52" s="78"/>
      <c r="D52" s="78">
        <f t="shared" si="8"/>
        <v>0</v>
      </c>
      <c r="E52" s="78"/>
      <c r="F52" s="78"/>
      <c r="G52" s="78">
        <f t="shared" si="13"/>
        <v>0</v>
      </c>
      <c r="H52" s="56" t="s">
        <v>346</v>
      </c>
    </row>
    <row r="53" spans="1:8">
      <c r="A53" s="79" t="s">
        <v>240</v>
      </c>
      <c r="B53" s="78"/>
      <c r="C53" s="78"/>
      <c r="D53" s="78">
        <f t="shared" si="8"/>
        <v>0</v>
      </c>
      <c r="E53" s="78"/>
      <c r="F53" s="78"/>
      <c r="G53" s="78">
        <f t="shared" si="13"/>
        <v>0</v>
      </c>
      <c r="H53" s="56" t="s">
        <v>345</v>
      </c>
    </row>
    <row r="54" spans="1:8">
      <c r="A54" s="79" t="s">
        <v>238</v>
      </c>
      <c r="B54" s="78"/>
      <c r="C54" s="78"/>
      <c r="D54" s="78">
        <f t="shared" si="8"/>
        <v>0</v>
      </c>
      <c r="E54" s="78"/>
      <c r="F54" s="78"/>
      <c r="G54" s="78">
        <f t="shared" si="13"/>
        <v>0</v>
      </c>
      <c r="H54" s="56" t="s">
        <v>344</v>
      </c>
    </row>
    <row r="55" spans="1:8">
      <c r="A55" s="79" t="s">
        <v>236</v>
      </c>
      <c r="B55" s="78"/>
      <c r="C55" s="78"/>
      <c r="D55" s="78">
        <f t="shared" si="8"/>
        <v>0</v>
      </c>
      <c r="E55" s="78"/>
      <c r="F55" s="78"/>
      <c r="G55" s="78">
        <f t="shared" si="13"/>
        <v>0</v>
      </c>
      <c r="H55" s="56" t="s">
        <v>343</v>
      </c>
    </row>
    <row r="56" spans="1:8">
      <c r="A56" s="79" t="s">
        <v>234</v>
      </c>
      <c r="B56" s="78"/>
      <c r="C56" s="78"/>
      <c r="D56" s="78">
        <f t="shared" si="8"/>
        <v>0</v>
      </c>
      <c r="E56" s="78"/>
      <c r="F56" s="78"/>
      <c r="G56" s="78">
        <f t="shared" si="13"/>
        <v>0</v>
      </c>
      <c r="H56" s="56" t="s">
        <v>342</v>
      </c>
    </row>
    <row r="57" spans="1:8">
      <c r="A57" s="79" t="s">
        <v>232</v>
      </c>
      <c r="B57" s="78"/>
      <c r="C57" s="78"/>
      <c r="D57" s="78">
        <f t="shared" si="8"/>
        <v>0</v>
      </c>
      <c r="E57" s="78"/>
      <c r="F57" s="78"/>
      <c r="G57" s="78">
        <f t="shared" si="13"/>
        <v>0</v>
      </c>
      <c r="H57" s="56" t="s">
        <v>341</v>
      </c>
    </row>
    <row r="58" spans="1:8">
      <c r="A58" s="77" t="s">
        <v>230</v>
      </c>
      <c r="B58" s="78">
        <f>SUM(B59:B61)</f>
        <v>0</v>
      </c>
      <c r="C58" s="78">
        <f t="shared" ref="C58:G58" si="14">SUM(C59:C61)</f>
        <v>0</v>
      </c>
      <c r="D58" s="78">
        <f t="shared" si="14"/>
        <v>0</v>
      </c>
      <c r="E58" s="78">
        <f t="shared" si="14"/>
        <v>0</v>
      </c>
      <c r="F58" s="78">
        <f t="shared" si="14"/>
        <v>0</v>
      </c>
      <c r="G58" s="78">
        <f t="shared" si="14"/>
        <v>0</v>
      </c>
    </row>
    <row r="59" spans="1:8">
      <c r="A59" s="79" t="s">
        <v>229</v>
      </c>
      <c r="B59" s="78"/>
      <c r="C59" s="78"/>
      <c r="D59" s="78">
        <f t="shared" si="8"/>
        <v>0</v>
      </c>
      <c r="E59" s="78"/>
      <c r="F59" s="78"/>
      <c r="G59" s="78">
        <f t="shared" ref="G59:G61" si="15">D59-E59</f>
        <v>0</v>
      </c>
      <c r="H59" s="56" t="s">
        <v>340</v>
      </c>
    </row>
    <row r="60" spans="1:8">
      <c r="A60" s="79" t="s">
        <v>227</v>
      </c>
      <c r="B60" s="78"/>
      <c r="C60" s="78"/>
      <c r="D60" s="78">
        <f t="shared" si="8"/>
        <v>0</v>
      </c>
      <c r="E60" s="78"/>
      <c r="F60" s="78"/>
      <c r="G60" s="78">
        <f t="shared" si="15"/>
        <v>0</v>
      </c>
      <c r="H60" s="56" t="s">
        <v>339</v>
      </c>
    </row>
    <row r="61" spans="1:8">
      <c r="A61" s="79" t="s">
        <v>225</v>
      </c>
      <c r="B61" s="78"/>
      <c r="C61" s="78"/>
      <c r="D61" s="78">
        <f t="shared" si="8"/>
        <v>0</v>
      </c>
      <c r="E61" s="78"/>
      <c r="F61" s="78"/>
      <c r="G61" s="78">
        <f t="shared" si="15"/>
        <v>0</v>
      </c>
      <c r="H61" s="56" t="s">
        <v>338</v>
      </c>
    </row>
    <row r="62" spans="1:8">
      <c r="A62" s="77" t="s">
        <v>223</v>
      </c>
      <c r="B62" s="78">
        <f>SUM(B63:B67,B69:B70)</f>
        <v>0</v>
      </c>
      <c r="C62" s="78">
        <f t="shared" ref="C62:G62" si="16">SUM(C63:C67,C69:C70)</f>
        <v>0</v>
      </c>
      <c r="D62" s="78">
        <f t="shared" si="16"/>
        <v>0</v>
      </c>
      <c r="E62" s="78">
        <f t="shared" si="16"/>
        <v>0</v>
      </c>
      <c r="F62" s="78">
        <f t="shared" si="16"/>
        <v>0</v>
      </c>
      <c r="G62" s="78">
        <f t="shared" si="16"/>
        <v>0</v>
      </c>
    </row>
    <row r="63" spans="1:8">
      <c r="A63" s="79" t="s">
        <v>222</v>
      </c>
      <c r="B63" s="78"/>
      <c r="C63" s="78"/>
      <c r="D63" s="78">
        <f t="shared" si="8"/>
        <v>0</v>
      </c>
      <c r="E63" s="78"/>
      <c r="F63" s="78"/>
      <c r="G63" s="78">
        <f t="shared" ref="G63:G70" si="17">D63-E63</f>
        <v>0</v>
      </c>
      <c r="H63" s="56" t="s">
        <v>337</v>
      </c>
    </row>
    <row r="64" spans="1:8">
      <c r="A64" s="79" t="s">
        <v>220</v>
      </c>
      <c r="B64" s="78"/>
      <c r="C64" s="78"/>
      <c r="D64" s="78">
        <f t="shared" si="8"/>
        <v>0</v>
      </c>
      <c r="E64" s="78"/>
      <c r="F64" s="78"/>
      <c r="G64" s="78">
        <f t="shared" si="17"/>
        <v>0</v>
      </c>
      <c r="H64" s="56" t="s">
        <v>336</v>
      </c>
    </row>
    <row r="65" spans="1:8">
      <c r="A65" s="79" t="s">
        <v>218</v>
      </c>
      <c r="B65" s="78"/>
      <c r="C65" s="78"/>
      <c r="D65" s="78">
        <f t="shared" si="8"/>
        <v>0</v>
      </c>
      <c r="E65" s="78"/>
      <c r="F65" s="78"/>
      <c r="G65" s="78">
        <f t="shared" si="17"/>
        <v>0</v>
      </c>
      <c r="H65" s="56" t="s">
        <v>335</v>
      </c>
    </row>
    <row r="66" spans="1:8">
      <c r="A66" s="79" t="s">
        <v>216</v>
      </c>
      <c r="B66" s="78"/>
      <c r="C66" s="78"/>
      <c r="D66" s="78">
        <f t="shared" si="8"/>
        <v>0</v>
      </c>
      <c r="E66" s="78"/>
      <c r="F66" s="78"/>
      <c r="G66" s="78">
        <f t="shared" si="17"/>
        <v>0</v>
      </c>
      <c r="H66" s="56" t="s">
        <v>334</v>
      </c>
    </row>
    <row r="67" spans="1:8">
      <c r="A67" s="79" t="s">
        <v>214</v>
      </c>
      <c r="B67" s="78"/>
      <c r="C67" s="78"/>
      <c r="D67" s="78">
        <f t="shared" si="8"/>
        <v>0</v>
      </c>
      <c r="E67" s="78"/>
      <c r="F67" s="78"/>
      <c r="G67" s="78">
        <f t="shared" si="17"/>
        <v>0</v>
      </c>
      <c r="H67" s="56" t="s">
        <v>333</v>
      </c>
    </row>
    <row r="68" spans="1:8">
      <c r="A68" s="79" t="s">
        <v>212</v>
      </c>
      <c r="B68" s="78"/>
      <c r="C68" s="78"/>
      <c r="D68" s="78">
        <f t="shared" si="8"/>
        <v>0</v>
      </c>
      <c r="E68" s="78"/>
      <c r="F68" s="78"/>
      <c r="G68" s="78">
        <f t="shared" si="17"/>
        <v>0</v>
      </c>
      <c r="H68" s="56"/>
    </row>
    <row r="69" spans="1:8">
      <c r="A69" s="79" t="s">
        <v>211</v>
      </c>
      <c r="B69" s="78"/>
      <c r="C69" s="78"/>
      <c r="D69" s="78">
        <f t="shared" si="8"/>
        <v>0</v>
      </c>
      <c r="E69" s="78"/>
      <c r="F69" s="78"/>
      <c r="G69" s="78">
        <f t="shared" si="17"/>
        <v>0</v>
      </c>
      <c r="H69" s="56" t="s">
        <v>332</v>
      </c>
    </row>
    <row r="70" spans="1:8">
      <c r="A70" s="79" t="s">
        <v>209</v>
      </c>
      <c r="B70" s="78"/>
      <c r="C70" s="78"/>
      <c r="D70" s="78">
        <f t="shared" si="8"/>
        <v>0</v>
      </c>
      <c r="E70" s="78"/>
      <c r="F70" s="78"/>
      <c r="G70" s="78">
        <f t="shared" si="17"/>
        <v>0</v>
      </c>
      <c r="H70" s="56" t="s">
        <v>331</v>
      </c>
    </row>
    <row r="71" spans="1:8">
      <c r="A71" s="77" t="s">
        <v>207</v>
      </c>
      <c r="B71" s="78">
        <f>SUM(B72:B74)</f>
        <v>0</v>
      </c>
      <c r="C71" s="78">
        <f t="shared" ref="C71:G71" si="18">SUM(C72:C74)</f>
        <v>0</v>
      </c>
      <c r="D71" s="78">
        <f t="shared" si="18"/>
        <v>0</v>
      </c>
      <c r="E71" s="78">
        <f t="shared" si="18"/>
        <v>0</v>
      </c>
      <c r="F71" s="78">
        <f t="shared" si="18"/>
        <v>0</v>
      </c>
      <c r="G71" s="78">
        <f t="shared" si="18"/>
        <v>0</v>
      </c>
    </row>
    <row r="72" spans="1:8">
      <c r="A72" s="79" t="s">
        <v>206</v>
      </c>
      <c r="B72" s="78"/>
      <c r="C72" s="78"/>
      <c r="D72" s="78">
        <f t="shared" si="8"/>
        <v>0</v>
      </c>
      <c r="E72" s="78"/>
      <c r="F72" s="78"/>
      <c r="G72" s="78">
        <f t="shared" ref="G72:G74" si="19">D72-E72</f>
        <v>0</v>
      </c>
      <c r="H72" s="56" t="s">
        <v>330</v>
      </c>
    </row>
    <row r="73" spans="1:8">
      <c r="A73" s="79" t="s">
        <v>204</v>
      </c>
      <c r="B73" s="78"/>
      <c r="C73" s="78"/>
      <c r="D73" s="78">
        <f t="shared" si="8"/>
        <v>0</v>
      </c>
      <c r="E73" s="78"/>
      <c r="F73" s="78"/>
      <c r="G73" s="78">
        <f t="shared" si="19"/>
        <v>0</v>
      </c>
      <c r="H73" s="56" t="s">
        <v>329</v>
      </c>
    </row>
    <row r="74" spans="1:8">
      <c r="A74" s="79" t="s">
        <v>202</v>
      </c>
      <c r="B74" s="78"/>
      <c r="C74" s="78"/>
      <c r="D74" s="78">
        <f t="shared" si="8"/>
        <v>0</v>
      </c>
      <c r="E74" s="78"/>
      <c r="F74" s="78"/>
      <c r="G74" s="78">
        <f t="shared" si="19"/>
        <v>0</v>
      </c>
      <c r="H74" s="56" t="s">
        <v>328</v>
      </c>
    </row>
    <row r="75" spans="1:8">
      <c r="A75" s="77" t="s">
        <v>200</v>
      </c>
      <c r="B75" s="78">
        <f>SUM(B76:B82)</f>
        <v>0</v>
      </c>
      <c r="C75" s="78">
        <f t="shared" ref="C75:G75" si="20">SUM(C76:C82)</f>
        <v>0</v>
      </c>
      <c r="D75" s="78">
        <f t="shared" si="20"/>
        <v>0</v>
      </c>
      <c r="E75" s="78">
        <f t="shared" si="20"/>
        <v>0</v>
      </c>
      <c r="F75" s="78">
        <f t="shared" si="20"/>
        <v>0</v>
      </c>
      <c r="G75" s="78">
        <f t="shared" si="20"/>
        <v>0</v>
      </c>
    </row>
    <row r="76" spans="1:8">
      <c r="A76" s="79" t="s">
        <v>199</v>
      </c>
      <c r="B76" s="78"/>
      <c r="C76" s="78"/>
      <c r="D76" s="78">
        <f t="shared" si="8"/>
        <v>0</v>
      </c>
      <c r="E76" s="78"/>
      <c r="F76" s="78"/>
      <c r="G76" s="78">
        <f t="shared" ref="G76:G82" si="21">D76-E76</f>
        <v>0</v>
      </c>
      <c r="H76" s="56" t="s">
        <v>327</v>
      </c>
    </row>
    <row r="77" spans="1:8">
      <c r="A77" s="79" t="s">
        <v>197</v>
      </c>
      <c r="B77" s="78"/>
      <c r="C77" s="78"/>
      <c r="D77" s="78">
        <f t="shared" si="8"/>
        <v>0</v>
      </c>
      <c r="E77" s="78"/>
      <c r="F77" s="78"/>
      <c r="G77" s="78">
        <f t="shared" si="21"/>
        <v>0</v>
      </c>
      <c r="H77" s="56" t="s">
        <v>326</v>
      </c>
    </row>
    <row r="78" spans="1:8">
      <c r="A78" s="79" t="s">
        <v>195</v>
      </c>
      <c r="B78" s="78"/>
      <c r="C78" s="78"/>
      <c r="D78" s="78">
        <f t="shared" si="8"/>
        <v>0</v>
      </c>
      <c r="E78" s="78"/>
      <c r="F78" s="78"/>
      <c r="G78" s="78">
        <f t="shared" si="21"/>
        <v>0</v>
      </c>
      <c r="H78" s="56" t="s">
        <v>325</v>
      </c>
    </row>
    <row r="79" spans="1:8">
      <c r="A79" s="79" t="s">
        <v>193</v>
      </c>
      <c r="B79" s="78"/>
      <c r="C79" s="78"/>
      <c r="D79" s="78">
        <f t="shared" si="8"/>
        <v>0</v>
      </c>
      <c r="E79" s="78"/>
      <c r="F79" s="78"/>
      <c r="G79" s="78">
        <f t="shared" si="21"/>
        <v>0</v>
      </c>
      <c r="H79" s="56" t="s">
        <v>324</v>
      </c>
    </row>
    <row r="80" spans="1:8">
      <c r="A80" s="79" t="s">
        <v>191</v>
      </c>
      <c r="B80" s="78"/>
      <c r="C80" s="78"/>
      <c r="D80" s="78">
        <f t="shared" si="8"/>
        <v>0</v>
      </c>
      <c r="E80" s="78"/>
      <c r="F80" s="78"/>
      <c r="G80" s="78">
        <f t="shared" si="21"/>
        <v>0</v>
      </c>
      <c r="H80" s="56" t="s">
        <v>323</v>
      </c>
    </row>
    <row r="81" spans="1:8">
      <c r="A81" s="79" t="s">
        <v>189</v>
      </c>
      <c r="B81" s="78"/>
      <c r="C81" s="78"/>
      <c r="D81" s="78">
        <f t="shared" si="8"/>
        <v>0</v>
      </c>
      <c r="E81" s="78"/>
      <c r="F81" s="78"/>
      <c r="G81" s="78">
        <f t="shared" si="21"/>
        <v>0</v>
      </c>
      <c r="H81" s="56" t="s">
        <v>322</v>
      </c>
    </row>
    <row r="82" spans="1:8">
      <c r="A82" s="79" t="s">
        <v>187</v>
      </c>
      <c r="B82" s="78"/>
      <c r="C82" s="78"/>
      <c r="D82" s="78">
        <f t="shared" si="8"/>
        <v>0</v>
      </c>
      <c r="E82" s="78"/>
      <c r="F82" s="78"/>
      <c r="G82" s="78">
        <f t="shared" si="21"/>
        <v>0</v>
      </c>
      <c r="H82" s="56" t="s">
        <v>321</v>
      </c>
    </row>
    <row r="83" spans="1:8">
      <c r="A83" s="80"/>
      <c r="B83" s="81"/>
      <c r="C83" s="81"/>
      <c r="D83" s="81"/>
      <c r="E83" s="81"/>
      <c r="F83" s="81"/>
      <c r="G83" s="81"/>
    </row>
    <row r="84" spans="1:8">
      <c r="A84" s="82" t="s">
        <v>320</v>
      </c>
      <c r="B84" s="76">
        <f>B85+B93+B103+B113+B123+B133+B137+B146+B150</f>
        <v>0</v>
      </c>
      <c r="C84" s="76">
        <f t="shared" ref="C84:G84" si="22">C85+C93+C103+C113+C123+C133+C137+C146+C150</f>
        <v>228000</v>
      </c>
      <c r="D84" s="76">
        <f t="shared" si="22"/>
        <v>228000</v>
      </c>
      <c r="E84" s="76">
        <f t="shared" si="22"/>
        <v>114000</v>
      </c>
      <c r="F84" s="76">
        <f t="shared" si="22"/>
        <v>114000</v>
      </c>
      <c r="G84" s="76">
        <f t="shared" si="22"/>
        <v>114000</v>
      </c>
    </row>
    <row r="85" spans="1:8">
      <c r="A85" s="77" t="s">
        <v>319</v>
      </c>
      <c r="B85" s="78">
        <f>SUM(B86:B92)</f>
        <v>0</v>
      </c>
      <c r="C85" s="78">
        <f t="shared" ref="C85:G85" si="23">SUM(C86:C92)</f>
        <v>228000</v>
      </c>
      <c r="D85" s="78">
        <f t="shared" si="23"/>
        <v>228000</v>
      </c>
      <c r="E85" s="78">
        <f t="shared" si="23"/>
        <v>114000</v>
      </c>
      <c r="F85" s="78">
        <f t="shared" si="23"/>
        <v>114000</v>
      </c>
      <c r="G85" s="78">
        <f t="shared" si="23"/>
        <v>114000</v>
      </c>
    </row>
    <row r="86" spans="1:8">
      <c r="A86" s="79" t="s">
        <v>318</v>
      </c>
      <c r="B86" s="78"/>
      <c r="C86" s="78"/>
      <c r="D86" s="78">
        <f t="shared" ref="D86:D92" si="24">B86+C86</f>
        <v>0</v>
      </c>
      <c r="E86" s="78"/>
      <c r="F86" s="78"/>
      <c r="G86" s="78">
        <f t="shared" ref="G86:G92" si="25">D86-E86</f>
        <v>0</v>
      </c>
      <c r="H86" s="56" t="s">
        <v>317</v>
      </c>
    </row>
    <row r="87" spans="1:8">
      <c r="A87" s="79" t="s">
        <v>316</v>
      </c>
      <c r="B87" s="78"/>
      <c r="C87" s="78"/>
      <c r="D87" s="78">
        <f t="shared" si="24"/>
        <v>0</v>
      </c>
      <c r="E87" s="78"/>
      <c r="F87" s="78"/>
      <c r="G87" s="78">
        <f t="shared" si="25"/>
        <v>0</v>
      </c>
      <c r="H87" s="56" t="s">
        <v>315</v>
      </c>
    </row>
    <row r="88" spans="1:8">
      <c r="A88" s="79" t="s">
        <v>314</v>
      </c>
      <c r="B88" s="211">
        <v>0</v>
      </c>
      <c r="C88" s="211">
        <v>228000</v>
      </c>
      <c r="D88" s="78">
        <f t="shared" si="24"/>
        <v>228000</v>
      </c>
      <c r="E88" s="211">
        <v>114000</v>
      </c>
      <c r="F88" s="211">
        <v>114000</v>
      </c>
      <c r="G88" s="78">
        <f t="shared" si="25"/>
        <v>114000</v>
      </c>
      <c r="H88" s="56" t="s">
        <v>313</v>
      </c>
    </row>
    <row r="89" spans="1:8">
      <c r="A89" s="79" t="s">
        <v>312</v>
      </c>
      <c r="B89" s="78"/>
      <c r="C89" s="78"/>
      <c r="D89" s="78">
        <f t="shared" si="24"/>
        <v>0</v>
      </c>
      <c r="E89" s="78"/>
      <c r="F89" s="78"/>
      <c r="G89" s="78">
        <f t="shared" si="25"/>
        <v>0</v>
      </c>
      <c r="H89" s="56" t="s">
        <v>311</v>
      </c>
    </row>
    <row r="90" spans="1:8">
      <c r="A90" s="79" t="s">
        <v>310</v>
      </c>
      <c r="B90" s="78"/>
      <c r="C90" s="78"/>
      <c r="D90" s="78">
        <f t="shared" si="24"/>
        <v>0</v>
      </c>
      <c r="E90" s="78"/>
      <c r="F90" s="78"/>
      <c r="G90" s="78">
        <f t="shared" si="25"/>
        <v>0</v>
      </c>
      <c r="H90" s="56" t="s">
        <v>309</v>
      </c>
    </row>
    <row r="91" spans="1:8">
      <c r="A91" s="79" t="s">
        <v>308</v>
      </c>
      <c r="B91" s="78"/>
      <c r="C91" s="78"/>
      <c r="D91" s="78">
        <f t="shared" si="24"/>
        <v>0</v>
      </c>
      <c r="E91" s="78"/>
      <c r="F91" s="78"/>
      <c r="G91" s="78">
        <f t="shared" si="25"/>
        <v>0</v>
      </c>
      <c r="H91" s="56" t="s">
        <v>307</v>
      </c>
    </row>
    <row r="92" spans="1:8">
      <c r="A92" s="79" t="s">
        <v>306</v>
      </c>
      <c r="B92" s="78"/>
      <c r="C92" s="78"/>
      <c r="D92" s="78">
        <f t="shared" si="24"/>
        <v>0</v>
      </c>
      <c r="E92" s="78"/>
      <c r="F92" s="78"/>
      <c r="G92" s="78">
        <f t="shared" si="25"/>
        <v>0</v>
      </c>
      <c r="H92" s="56" t="s">
        <v>305</v>
      </c>
    </row>
    <row r="93" spans="1:8">
      <c r="A93" s="77" t="s">
        <v>304</v>
      </c>
      <c r="B93" s="78">
        <f>SUM(B94:B102)</f>
        <v>0</v>
      </c>
      <c r="C93" s="78">
        <f t="shared" ref="C93:G93" si="26">SUM(C94:C102)</f>
        <v>0</v>
      </c>
      <c r="D93" s="78">
        <f t="shared" si="26"/>
        <v>0</v>
      </c>
      <c r="E93" s="78">
        <f t="shared" si="26"/>
        <v>0</v>
      </c>
      <c r="F93" s="78">
        <f t="shared" si="26"/>
        <v>0</v>
      </c>
      <c r="G93" s="78">
        <f t="shared" si="26"/>
        <v>0</v>
      </c>
    </row>
    <row r="94" spans="1:8">
      <c r="A94" s="79" t="s">
        <v>303</v>
      </c>
      <c r="B94" s="78"/>
      <c r="C94" s="78"/>
      <c r="D94" s="78">
        <f t="shared" ref="D94:D102" si="27">B94+C94</f>
        <v>0</v>
      </c>
      <c r="E94" s="78"/>
      <c r="F94" s="78"/>
      <c r="G94" s="78">
        <f t="shared" ref="G94:G102" si="28">D94-E94</f>
        <v>0</v>
      </c>
      <c r="H94" s="56" t="s">
        <v>302</v>
      </c>
    </row>
    <row r="95" spans="1:8">
      <c r="A95" s="79" t="s">
        <v>301</v>
      </c>
      <c r="B95" s="78"/>
      <c r="C95" s="78"/>
      <c r="D95" s="78">
        <f t="shared" si="27"/>
        <v>0</v>
      </c>
      <c r="E95" s="78"/>
      <c r="F95" s="78"/>
      <c r="G95" s="78">
        <f t="shared" si="28"/>
        <v>0</v>
      </c>
      <c r="H95" s="56" t="s">
        <v>300</v>
      </c>
    </row>
    <row r="96" spans="1:8">
      <c r="A96" s="79" t="s">
        <v>299</v>
      </c>
      <c r="B96" s="78"/>
      <c r="C96" s="78"/>
      <c r="D96" s="78">
        <f t="shared" si="27"/>
        <v>0</v>
      </c>
      <c r="E96" s="78"/>
      <c r="F96" s="78"/>
      <c r="G96" s="78">
        <f t="shared" si="28"/>
        <v>0</v>
      </c>
      <c r="H96" s="56" t="s">
        <v>298</v>
      </c>
    </row>
    <row r="97" spans="1:8">
      <c r="A97" s="79" t="s">
        <v>297</v>
      </c>
      <c r="B97" s="78"/>
      <c r="C97" s="78"/>
      <c r="D97" s="78">
        <f t="shared" si="27"/>
        <v>0</v>
      </c>
      <c r="E97" s="78"/>
      <c r="F97" s="78"/>
      <c r="G97" s="78">
        <f t="shared" si="28"/>
        <v>0</v>
      </c>
      <c r="H97" s="56" t="s">
        <v>296</v>
      </c>
    </row>
    <row r="98" spans="1:8">
      <c r="A98" s="83" t="s">
        <v>295</v>
      </c>
      <c r="B98" s="78"/>
      <c r="C98" s="78"/>
      <c r="D98" s="78">
        <f t="shared" si="27"/>
        <v>0</v>
      </c>
      <c r="E98" s="78"/>
      <c r="F98" s="78"/>
      <c r="G98" s="78">
        <f t="shared" si="28"/>
        <v>0</v>
      </c>
      <c r="H98" s="56" t="s">
        <v>294</v>
      </c>
    </row>
    <row r="99" spans="1:8">
      <c r="A99" s="79" t="s">
        <v>293</v>
      </c>
      <c r="B99" s="78"/>
      <c r="C99" s="78"/>
      <c r="D99" s="78">
        <f t="shared" si="27"/>
        <v>0</v>
      </c>
      <c r="E99" s="78"/>
      <c r="F99" s="78"/>
      <c r="G99" s="78">
        <f t="shared" si="28"/>
        <v>0</v>
      </c>
      <c r="H99" s="56" t="s">
        <v>292</v>
      </c>
    </row>
    <row r="100" spans="1:8">
      <c r="A100" s="79" t="s">
        <v>291</v>
      </c>
      <c r="B100" s="78"/>
      <c r="C100" s="78"/>
      <c r="D100" s="78">
        <f t="shared" si="27"/>
        <v>0</v>
      </c>
      <c r="E100" s="78"/>
      <c r="F100" s="78"/>
      <c r="G100" s="78">
        <f t="shared" si="28"/>
        <v>0</v>
      </c>
      <c r="H100" s="56" t="s">
        <v>290</v>
      </c>
    </row>
    <row r="101" spans="1:8">
      <c r="A101" s="79" t="s">
        <v>289</v>
      </c>
      <c r="B101" s="78"/>
      <c r="C101" s="78"/>
      <c r="D101" s="78">
        <f t="shared" si="27"/>
        <v>0</v>
      </c>
      <c r="E101" s="78"/>
      <c r="F101" s="78"/>
      <c r="G101" s="78">
        <f t="shared" si="28"/>
        <v>0</v>
      </c>
      <c r="H101" s="56" t="s">
        <v>288</v>
      </c>
    </row>
    <row r="102" spans="1:8">
      <c r="A102" s="79" t="s">
        <v>287</v>
      </c>
      <c r="B102" s="78"/>
      <c r="C102" s="78"/>
      <c r="D102" s="78">
        <f t="shared" si="27"/>
        <v>0</v>
      </c>
      <c r="E102" s="78"/>
      <c r="F102" s="78"/>
      <c r="G102" s="78">
        <f t="shared" si="28"/>
        <v>0</v>
      </c>
      <c r="H102" s="56" t="s">
        <v>286</v>
      </c>
    </row>
    <row r="103" spans="1:8">
      <c r="A103" s="77" t="s">
        <v>285</v>
      </c>
      <c r="B103" s="78">
        <f>SUM(B104:B112)</f>
        <v>0</v>
      </c>
      <c r="C103" s="78">
        <f t="shared" ref="C103:G103" si="29">SUM(C104:C112)</f>
        <v>0</v>
      </c>
      <c r="D103" s="78">
        <f t="shared" si="29"/>
        <v>0</v>
      </c>
      <c r="E103" s="78">
        <f t="shared" si="29"/>
        <v>0</v>
      </c>
      <c r="F103" s="78">
        <f t="shared" si="29"/>
        <v>0</v>
      </c>
      <c r="G103" s="78">
        <f t="shared" si="29"/>
        <v>0</v>
      </c>
    </row>
    <row r="104" spans="1:8">
      <c r="A104" s="79" t="s">
        <v>284</v>
      </c>
      <c r="B104" s="78"/>
      <c r="C104" s="78"/>
      <c r="D104" s="78">
        <f t="shared" ref="D104:D112" si="30">B104+C104</f>
        <v>0</v>
      </c>
      <c r="E104" s="78"/>
      <c r="F104" s="78"/>
      <c r="G104" s="78">
        <f t="shared" ref="G104:G112" si="31">D104-E104</f>
        <v>0</v>
      </c>
      <c r="H104" s="56" t="s">
        <v>283</v>
      </c>
    </row>
    <row r="105" spans="1:8">
      <c r="A105" s="79" t="s">
        <v>282</v>
      </c>
      <c r="B105" s="78"/>
      <c r="C105" s="78"/>
      <c r="D105" s="78">
        <f t="shared" si="30"/>
        <v>0</v>
      </c>
      <c r="E105" s="78"/>
      <c r="F105" s="78"/>
      <c r="G105" s="78">
        <f t="shared" si="31"/>
        <v>0</v>
      </c>
      <c r="H105" s="56" t="s">
        <v>281</v>
      </c>
    </row>
    <row r="106" spans="1:8">
      <c r="A106" s="79" t="s">
        <v>280</v>
      </c>
      <c r="B106" s="78"/>
      <c r="C106" s="78"/>
      <c r="D106" s="78">
        <f t="shared" si="30"/>
        <v>0</v>
      </c>
      <c r="E106" s="78"/>
      <c r="F106" s="78"/>
      <c r="G106" s="78">
        <f t="shared" si="31"/>
        <v>0</v>
      </c>
      <c r="H106" s="56" t="s">
        <v>279</v>
      </c>
    </row>
    <row r="107" spans="1:8">
      <c r="A107" s="79" t="s">
        <v>278</v>
      </c>
      <c r="B107" s="78"/>
      <c r="C107" s="78"/>
      <c r="D107" s="78">
        <f t="shared" si="30"/>
        <v>0</v>
      </c>
      <c r="E107" s="78"/>
      <c r="F107" s="78"/>
      <c r="G107" s="78">
        <f t="shared" si="31"/>
        <v>0</v>
      </c>
      <c r="H107" s="56" t="s">
        <v>277</v>
      </c>
    </row>
    <row r="108" spans="1:8">
      <c r="A108" s="79" t="s">
        <v>276</v>
      </c>
      <c r="B108" s="78"/>
      <c r="C108" s="78"/>
      <c r="D108" s="78">
        <f t="shared" si="30"/>
        <v>0</v>
      </c>
      <c r="E108" s="78"/>
      <c r="F108" s="78"/>
      <c r="G108" s="78">
        <f t="shared" si="31"/>
        <v>0</v>
      </c>
      <c r="H108" s="56" t="s">
        <v>275</v>
      </c>
    </row>
    <row r="109" spans="1:8">
      <c r="A109" s="79" t="s">
        <v>274</v>
      </c>
      <c r="B109" s="78"/>
      <c r="C109" s="78"/>
      <c r="D109" s="78">
        <f t="shared" si="30"/>
        <v>0</v>
      </c>
      <c r="E109" s="78"/>
      <c r="F109" s="78"/>
      <c r="G109" s="78">
        <f t="shared" si="31"/>
        <v>0</v>
      </c>
      <c r="H109" s="56" t="s">
        <v>273</v>
      </c>
    </row>
    <row r="110" spans="1:8">
      <c r="A110" s="79" t="s">
        <v>272</v>
      </c>
      <c r="B110" s="78"/>
      <c r="C110" s="78"/>
      <c r="D110" s="78">
        <f t="shared" si="30"/>
        <v>0</v>
      </c>
      <c r="E110" s="78"/>
      <c r="F110" s="78"/>
      <c r="G110" s="78">
        <f t="shared" si="31"/>
        <v>0</v>
      </c>
      <c r="H110" s="56" t="s">
        <v>271</v>
      </c>
    </row>
    <row r="111" spans="1:8">
      <c r="A111" s="79" t="s">
        <v>270</v>
      </c>
      <c r="B111" s="78"/>
      <c r="C111" s="78"/>
      <c r="D111" s="78">
        <f t="shared" si="30"/>
        <v>0</v>
      </c>
      <c r="E111" s="78"/>
      <c r="F111" s="78"/>
      <c r="G111" s="78">
        <f t="shared" si="31"/>
        <v>0</v>
      </c>
      <c r="H111" s="56" t="s">
        <v>269</v>
      </c>
    </row>
    <row r="112" spans="1:8">
      <c r="A112" s="79" t="s">
        <v>268</v>
      </c>
      <c r="B112" s="78"/>
      <c r="C112" s="78"/>
      <c r="D112" s="78">
        <f t="shared" si="30"/>
        <v>0</v>
      </c>
      <c r="E112" s="78"/>
      <c r="F112" s="78"/>
      <c r="G112" s="78">
        <f t="shared" si="31"/>
        <v>0</v>
      </c>
      <c r="H112" s="56" t="s">
        <v>267</v>
      </c>
    </row>
    <row r="113" spans="1:8">
      <c r="A113" s="77" t="s">
        <v>266</v>
      </c>
      <c r="B113" s="78">
        <f>SUM(B114:B122)</f>
        <v>0</v>
      </c>
      <c r="C113" s="78">
        <f t="shared" ref="C113:G113" si="32">SUM(C114:C122)</f>
        <v>0</v>
      </c>
      <c r="D113" s="78">
        <f t="shared" si="32"/>
        <v>0</v>
      </c>
      <c r="E113" s="78">
        <f t="shared" si="32"/>
        <v>0</v>
      </c>
      <c r="F113" s="78">
        <f t="shared" si="32"/>
        <v>0</v>
      </c>
      <c r="G113" s="78">
        <f t="shared" si="32"/>
        <v>0</v>
      </c>
    </row>
    <row r="114" spans="1:8">
      <c r="A114" s="79" t="s">
        <v>265</v>
      </c>
      <c r="B114" s="78"/>
      <c r="C114" s="78"/>
      <c r="D114" s="78">
        <f t="shared" ref="D114:D122" si="33">B114+C114</f>
        <v>0</v>
      </c>
      <c r="E114" s="78"/>
      <c r="F114" s="78"/>
      <c r="G114" s="78">
        <f t="shared" ref="G114:G122" si="34">D114-E114</f>
        <v>0</v>
      </c>
      <c r="H114" s="56" t="s">
        <v>264</v>
      </c>
    </row>
    <row r="115" spans="1:8">
      <c r="A115" s="79" t="s">
        <v>263</v>
      </c>
      <c r="B115" s="78"/>
      <c r="C115" s="78"/>
      <c r="D115" s="78">
        <f t="shared" si="33"/>
        <v>0</v>
      </c>
      <c r="E115" s="78"/>
      <c r="F115" s="78"/>
      <c r="G115" s="78">
        <f t="shared" si="34"/>
        <v>0</v>
      </c>
      <c r="H115" s="56" t="s">
        <v>262</v>
      </c>
    </row>
    <row r="116" spans="1:8">
      <c r="A116" s="79" t="s">
        <v>261</v>
      </c>
      <c r="B116" s="78"/>
      <c r="C116" s="78"/>
      <c r="D116" s="78">
        <f t="shared" si="33"/>
        <v>0</v>
      </c>
      <c r="E116" s="78"/>
      <c r="F116" s="78"/>
      <c r="G116" s="78">
        <f t="shared" si="34"/>
        <v>0</v>
      </c>
      <c r="H116" s="56" t="s">
        <v>260</v>
      </c>
    </row>
    <row r="117" spans="1:8">
      <c r="A117" s="79" t="s">
        <v>259</v>
      </c>
      <c r="B117" s="78"/>
      <c r="C117" s="78"/>
      <c r="D117" s="78">
        <f t="shared" si="33"/>
        <v>0</v>
      </c>
      <c r="E117" s="78"/>
      <c r="F117" s="78"/>
      <c r="G117" s="78">
        <f t="shared" si="34"/>
        <v>0</v>
      </c>
      <c r="H117" s="56" t="s">
        <v>258</v>
      </c>
    </row>
    <row r="118" spans="1:8">
      <c r="A118" s="79" t="s">
        <v>257</v>
      </c>
      <c r="B118" s="78"/>
      <c r="C118" s="78"/>
      <c r="D118" s="78">
        <f t="shared" si="33"/>
        <v>0</v>
      </c>
      <c r="E118" s="78"/>
      <c r="F118" s="78"/>
      <c r="G118" s="78">
        <f t="shared" si="34"/>
        <v>0</v>
      </c>
      <c r="H118" s="56" t="s">
        <v>256</v>
      </c>
    </row>
    <row r="119" spans="1:8">
      <c r="A119" s="79" t="s">
        <v>255</v>
      </c>
      <c r="B119" s="78"/>
      <c r="C119" s="78"/>
      <c r="D119" s="78">
        <f t="shared" si="33"/>
        <v>0</v>
      </c>
      <c r="E119" s="78"/>
      <c r="F119" s="78"/>
      <c r="G119" s="78">
        <f t="shared" si="34"/>
        <v>0</v>
      </c>
      <c r="H119" s="56" t="s">
        <v>254</v>
      </c>
    </row>
    <row r="120" spans="1:8">
      <c r="A120" s="79" t="s">
        <v>253</v>
      </c>
      <c r="B120" s="78"/>
      <c r="C120" s="78"/>
      <c r="D120" s="78">
        <f t="shared" si="33"/>
        <v>0</v>
      </c>
      <c r="E120" s="78"/>
      <c r="F120" s="78"/>
      <c r="G120" s="78">
        <f t="shared" si="34"/>
        <v>0</v>
      </c>
      <c r="H120" s="57"/>
    </row>
    <row r="121" spans="1:8">
      <c r="A121" s="79" t="s">
        <v>252</v>
      </c>
      <c r="B121" s="78"/>
      <c r="C121" s="78"/>
      <c r="D121" s="78">
        <f t="shared" si="33"/>
        <v>0</v>
      </c>
      <c r="E121" s="78"/>
      <c r="F121" s="78"/>
      <c r="G121" s="78">
        <f t="shared" si="34"/>
        <v>0</v>
      </c>
      <c r="H121" s="57"/>
    </row>
    <row r="122" spans="1:8">
      <c r="A122" s="79" t="s">
        <v>251</v>
      </c>
      <c r="B122" s="78"/>
      <c r="C122" s="78"/>
      <c r="D122" s="78">
        <f t="shared" si="33"/>
        <v>0</v>
      </c>
      <c r="E122" s="78"/>
      <c r="F122" s="78"/>
      <c r="G122" s="78">
        <f t="shared" si="34"/>
        <v>0</v>
      </c>
      <c r="H122" s="56" t="s">
        <v>250</v>
      </c>
    </row>
    <row r="123" spans="1:8">
      <c r="A123" s="77" t="s">
        <v>249</v>
      </c>
      <c r="B123" s="78">
        <f>SUM(B124:B132)</f>
        <v>0</v>
      </c>
      <c r="C123" s="78">
        <f t="shared" ref="C123:G123" si="35">SUM(C124:C132)</f>
        <v>0</v>
      </c>
      <c r="D123" s="78">
        <f t="shared" si="35"/>
        <v>0</v>
      </c>
      <c r="E123" s="78">
        <f t="shared" si="35"/>
        <v>0</v>
      </c>
      <c r="F123" s="78">
        <f t="shared" si="35"/>
        <v>0</v>
      </c>
      <c r="G123" s="78">
        <f t="shared" si="35"/>
        <v>0</v>
      </c>
    </row>
    <row r="124" spans="1:8">
      <c r="A124" s="79" t="s">
        <v>248</v>
      </c>
      <c r="B124" s="78"/>
      <c r="C124" s="78"/>
      <c r="D124" s="78">
        <f t="shared" ref="D124:D132" si="36">B124+C124</f>
        <v>0</v>
      </c>
      <c r="E124" s="78"/>
      <c r="F124" s="78"/>
      <c r="G124" s="78">
        <f t="shared" ref="G124:G132" si="37">D124-E124</f>
        <v>0</v>
      </c>
      <c r="H124" s="56" t="s">
        <v>247</v>
      </c>
    </row>
    <row r="125" spans="1:8">
      <c r="A125" s="79" t="s">
        <v>246</v>
      </c>
      <c r="B125" s="78"/>
      <c r="C125" s="78"/>
      <c r="D125" s="78">
        <f t="shared" si="36"/>
        <v>0</v>
      </c>
      <c r="E125" s="78"/>
      <c r="F125" s="78"/>
      <c r="G125" s="78">
        <f t="shared" si="37"/>
        <v>0</v>
      </c>
      <c r="H125" s="56" t="s">
        <v>245</v>
      </c>
    </row>
    <row r="126" spans="1:8">
      <c r="A126" s="79" t="s">
        <v>244</v>
      </c>
      <c r="B126" s="78"/>
      <c r="C126" s="78"/>
      <c r="D126" s="78">
        <f t="shared" si="36"/>
        <v>0</v>
      </c>
      <c r="E126" s="78"/>
      <c r="F126" s="78"/>
      <c r="G126" s="78">
        <f t="shared" si="37"/>
        <v>0</v>
      </c>
      <c r="H126" s="56" t="s">
        <v>243</v>
      </c>
    </row>
    <row r="127" spans="1:8">
      <c r="A127" s="79" t="s">
        <v>242</v>
      </c>
      <c r="B127" s="78"/>
      <c r="C127" s="78"/>
      <c r="D127" s="78">
        <f t="shared" si="36"/>
        <v>0</v>
      </c>
      <c r="E127" s="78"/>
      <c r="F127" s="78"/>
      <c r="G127" s="78">
        <f t="shared" si="37"/>
        <v>0</v>
      </c>
      <c r="H127" s="56" t="s">
        <v>241</v>
      </c>
    </row>
    <row r="128" spans="1:8">
      <c r="A128" s="79" t="s">
        <v>240</v>
      </c>
      <c r="B128" s="78"/>
      <c r="C128" s="78"/>
      <c r="D128" s="78">
        <f t="shared" si="36"/>
        <v>0</v>
      </c>
      <c r="E128" s="78"/>
      <c r="F128" s="78"/>
      <c r="G128" s="78">
        <f t="shared" si="37"/>
        <v>0</v>
      </c>
      <c r="H128" s="56" t="s">
        <v>239</v>
      </c>
    </row>
    <row r="129" spans="1:8">
      <c r="A129" s="79" t="s">
        <v>238</v>
      </c>
      <c r="B129" s="78"/>
      <c r="C129" s="78"/>
      <c r="D129" s="78">
        <f t="shared" si="36"/>
        <v>0</v>
      </c>
      <c r="E129" s="78"/>
      <c r="F129" s="78"/>
      <c r="G129" s="78">
        <f t="shared" si="37"/>
        <v>0</v>
      </c>
      <c r="H129" s="56" t="s">
        <v>237</v>
      </c>
    </row>
    <row r="130" spans="1:8">
      <c r="A130" s="79" t="s">
        <v>236</v>
      </c>
      <c r="B130" s="78"/>
      <c r="C130" s="78"/>
      <c r="D130" s="78">
        <f t="shared" si="36"/>
        <v>0</v>
      </c>
      <c r="E130" s="78"/>
      <c r="F130" s="78"/>
      <c r="G130" s="78">
        <f t="shared" si="37"/>
        <v>0</v>
      </c>
      <c r="H130" s="56" t="s">
        <v>235</v>
      </c>
    </row>
    <row r="131" spans="1:8">
      <c r="A131" s="79" t="s">
        <v>234</v>
      </c>
      <c r="B131" s="78"/>
      <c r="C131" s="78"/>
      <c r="D131" s="78">
        <f t="shared" si="36"/>
        <v>0</v>
      </c>
      <c r="E131" s="78"/>
      <c r="F131" s="78"/>
      <c r="G131" s="78">
        <f t="shared" si="37"/>
        <v>0</v>
      </c>
      <c r="H131" s="56" t="s">
        <v>233</v>
      </c>
    </row>
    <row r="132" spans="1:8">
      <c r="A132" s="79" t="s">
        <v>232</v>
      </c>
      <c r="B132" s="78"/>
      <c r="C132" s="78"/>
      <c r="D132" s="78">
        <f t="shared" si="36"/>
        <v>0</v>
      </c>
      <c r="E132" s="78"/>
      <c r="F132" s="78"/>
      <c r="G132" s="78">
        <f t="shared" si="37"/>
        <v>0</v>
      </c>
      <c r="H132" s="56" t="s">
        <v>231</v>
      </c>
    </row>
    <row r="133" spans="1:8">
      <c r="A133" s="77" t="s">
        <v>230</v>
      </c>
      <c r="B133" s="78">
        <f>SUM(B134:B136)</f>
        <v>0</v>
      </c>
      <c r="C133" s="78">
        <f t="shared" ref="C133:G133" si="38">SUM(C134:C136)</f>
        <v>0</v>
      </c>
      <c r="D133" s="78">
        <f t="shared" si="38"/>
        <v>0</v>
      </c>
      <c r="E133" s="78">
        <f t="shared" si="38"/>
        <v>0</v>
      </c>
      <c r="F133" s="78">
        <f t="shared" si="38"/>
        <v>0</v>
      </c>
      <c r="G133" s="78">
        <f t="shared" si="38"/>
        <v>0</v>
      </c>
    </row>
    <row r="134" spans="1:8">
      <c r="A134" s="79" t="s">
        <v>229</v>
      </c>
      <c r="B134" s="78"/>
      <c r="C134" s="78"/>
      <c r="D134" s="78">
        <f t="shared" ref="D134:D157" si="39">B134+C134</f>
        <v>0</v>
      </c>
      <c r="E134" s="78"/>
      <c r="F134" s="78"/>
      <c r="G134" s="78">
        <f t="shared" ref="G134:G136" si="40">D134-E134</f>
        <v>0</v>
      </c>
      <c r="H134" s="56" t="s">
        <v>228</v>
      </c>
    </row>
    <row r="135" spans="1:8">
      <c r="A135" s="79" t="s">
        <v>227</v>
      </c>
      <c r="B135" s="78"/>
      <c r="C135" s="78"/>
      <c r="D135" s="78">
        <f t="shared" si="39"/>
        <v>0</v>
      </c>
      <c r="E135" s="78"/>
      <c r="F135" s="78"/>
      <c r="G135" s="78">
        <f t="shared" si="40"/>
        <v>0</v>
      </c>
      <c r="H135" s="56" t="s">
        <v>226</v>
      </c>
    </row>
    <row r="136" spans="1:8">
      <c r="A136" s="79" t="s">
        <v>225</v>
      </c>
      <c r="B136" s="78"/>
      <c r="C136" s="78"/>
      <c r="D136" s="78">
        <f t="shared" si="39"/>
        <v>0</v>
      </c>
      <c r="E136" s="78"/>
      <c r="F136" s="78"/>
      <c r="G136" s="78">
        <f t="shared" si="40"/>
        <v>0</v>
      </c>
      <c r="H136" s="56" t="s">
        <v>224</v>
      </c>
    </row>
    <row r="137" spans="1:8">
      <c r="A137" s="77" t="s">
        <v>223</v>
      </c>
      <c r="B137" s="78">
        <f>SUM(B138:B142,B144:B145)</f>
        <v>0</v>
      </c>
      <c r="C137" s="78">
        <f t="shared" ref="C137:G137" si="41">SUM(C138:C142,C144:C145)</f>
        <v>0</v>
      </c>
      <c r="D137" s="78">
        <f t="shared" si="41"/>
        <v>0</v>
      </c>
      <c r="E137" s="78">
        <f t="shared" si="41"/>
        <v>0</v>
      </c>
      <c r="F137" s="78">
        <f t="shared" si="41"/>
        <v>0</v>
      </c>
      <c r="G137" s="78">
        <f t="shared" si="41"/>
        <v>0</v>
      </c>
    </row>
    <row r="138" spans="1:8">
      <c r="A138" s="79" t="s">
        <v>222</v>
      </c>
      <c r="B138" s="78"/>
      <c r="C138" s="78"/>
      <c r="D138" s="78">
        <f t="shared" si="39"/>
        <v>0</v>
      </c>
      <c r="E138" s="78"/>
      <c r="F138" s="78"/>
      <c r="G138" s="78">
        <f t="shared" ref="G138:G145" si="42">D138-E138</f>
        <v>0</v>
      </c>
      <c r="H138" s="56" t="s">
        <v>221</v>
      </c>
    </row>
    <row r="139" spans="1:8">
      <c r="A139" s="79" t="s">
        <v>220</v>
      </c>
      <c r="B139" s="78"/>
      <c r="C139" s="78"/>
      <c r="D139" s="78">
        <f t="shared" si="39"/>
        <v>0</v>
      </c>
      <c r="E139" s="78"/>
      <c r="F139" s="78"/>
      <c r="G139" s="78">
        <f t="shared" si="42"/>
        <v>0</v>
      </c>
      <c r="H139" s="56" t="s">
        <v>219</v>
      </c>
    </row>
    <row r="140" spans="1:8">
      <c r="A140" s="79" t="s">
        <v>218</v>
      </c>
      <c r="B140" s="78"/>
      <c r="C140" s="78"/>
      <c r="D140" s="78">
        <f t="shared" si="39"/>
        <v>0</v>
      </c>
      <c r="E140" s="78"/>
      <c r="F140" s="78"/>
      <c r="G140" s="78">
        <f t="shared" si="42"/>
        <v>0</v>
      </c>
      <c r="H140" s="56" t="s">
        <v>217</v>
      </c>
    </row>
    <row r="141" spans="1:8">
      <c r="A141" s="79" t="s">
        <v>216</v>
      </c>
      <c r="B141" s="78"/>
      <c r="C141" s="78"/>
      <c r="D141" s="78">
        <f t="shared" si="39"/>
        <v>0</v>
      </c>
      <c r="E141" s="78"/>
      <c r="F141" s="78"/>
      <c r="G141" s="78">
        <f t="shared" si="42"/>
        <v>0</v>
      </c>
      <c r="H141" s="56" t="s">
        <v>215</v>
      </c>
    </row>
    <row r="142" spans="1:8">
      <c r="A142" s="79" t="s">
        <v>214</v>
      </c>
      <c r="B142" s="78"/>
      <c r="C142" s="78"/>
      <c r="D142" s="78">
        <f t="shared" si="39"/>
        <v>0</v>
      </c>
      <c r="E142" s="78"/>
      <c r="F142" s="78"/>
      <c r="G142" s="78">
        <f t="shared" si="42"/>
        <v>0</v>
      </c>
      <c r="H142" s="56" t="s">
        <v>213</v>
      </c>
    </row>
    <row r="143" spans="1:8">
      <c r="A143" s="79" t="s">
        <v>212</v>
      </c>
      <c r="B143" s="78"/>
      <c r="C143" s="78"/>
      <c r="D143" s="78">
        <f t="shared" si="39"/>
        <v>0</v>
      </c>
      <c r="E143" s="78"/>
      <c r="F143" s="78"/>
      <c r="G143" s="78">
        <f t="shared" si="42"/>
        <v>0</v>
      </c>
      <c r="H143" s="56"/>
    </row>
    <row r="144" spans="1:8">
      <c r="A144" s="79" t="s">
        <v>211</v>
      </c>
      <c r="B144" s="78"/>
      <c r="C144" s="78"/>
      <c r="D144" s="78">
        <f t="shared" si="39"/>
        <v>0</v>
      </c>
      <c r="E144" s="78"/>
      <c r="F144" s="78"/>
      <c r="G144" s="78">
        <f t="shared" si="42"/>
        <v>0</v>
      </c>
      <c r="H144" s="56" t="s">
        <v>210</v>
      </c>
    </row>
    <row r="145" spans="1:8">
      <c r="A145" s="79" t="s">
        <v>209</v>
      </c>
      <c r="B145" s="78"/>
      <c r="C145" s="78"/>
      <c r="D145" s="78">
        <f t="shared" si="39"/>
        <v>0</v>
      </c>
      <c r="E145" s="78"/>
      <c r="F145" s="78"/>
      <c r="G145" s="78">
        <f t="shared" si="42"/>
        <v>0</v>
      </c>
      <c r="H145" s="56" t="s">
        <v>208</v>
      </c>
    </row>
    <row r="146" spans="1:8">
      <c r="A146" s="77" t="s">
        <v>207</v>
      </c>
      <c r="B146" s="78">
        <f>SUM(B147:B149)</f>
        <v>0</v>
      </c>
      <c r="C146" s="78">
        <f t="shared" ref="C146:G146" si="43">SUM(C147:C149)</f>
        <v>0</v>
      </c>
      <c r="D146" s="78">
        <f t="shared" si="43"/>
        <v>0</v>
      </c>
      <c r="E146" s="78">
        <f t="shared" si="43"/>
        <v>0</v>
      </c>
      <c r="F146" s="78">
        <f t="shared" si="43"/>
        <v>0</v>
      </c>
      <c r="G146" s="78">
        <f t="shared" si="43"/>
        <v>0</v>
      </c>
    </row>
    <row r="147" spans="1:8">
      <c r="A147" s="79" t="s">
        <v>206</v>
      </c>
      <c r="B147" s="78"/>
      <c r="C147" s="78"/>
      <c r="D147" s="78">
        <f t="shared" si="39"/>
        <v>0</v>
      </c>
      <c r="E147" s="78"/>
      <c r="F147" s="78"/>
      <c r="G147" s="78">
        <f t="shared" ref="G147:G149" si="44">D147-E147</f>
        <v>0</v>
      </c>
      <c r="H147" s="56" t="s">
        <v>205</v>
      </c>
    </row>
    <row r="148" spans="1:8">
      <c r="A148" s="79" t="s">
        <v>204</v>
      </c>
      <c r="B148" s="78"/>
      <c r="C148" s="78"/>
      <c r="D148" s="78">
        <f t="shared" si="39"/>
        <v>0</v>
      </c>
      <c r="E148" s="78"/>
      <c r="F148" s="78"/>
      <c r="G148" s="78">
        <f t="shared" si="44"/>
        <v>0</v>
      </c>
      <c r="H148" s="56" t="s">
        <v>203</v>
      </c>
    </row>
    <row r="149" spans="1:8">
      <c r="A149" s="79" t="s">
        <v>202</v>
      </c>
      <c r="B149" s="78"/>
      <c r="C149" s="78"/>
      <c r="D149" s="78">
        <f t="shared" si="39"/>
        <v>0</v>
      </c>
      <c r="E149" s="78"/>
      <c r="F149" s="78"/>
      <c r="G149" s="78">
        <f t="shared" si="44"/>
        <v>0</v>
      </c>
      <c r="H149" s="56" t="s">
        <v>201</v>
      </c>
    </row>
    <row r="150" spans="1:8">
      <c r="A150" s="77" t="s">
        <v>200</v>
      </c>
      <c r="B150" s="78">
        <f>SUM(B151:B157)</f>
        <v>0</v>
      </c>
      <c r="C150" s="78">
        <f t="shared" ref="C150:G150" si="45">SUM(C151:C157)</f>
        <v>0</v>
      </c>
      <c r="D150" s="78">
        <f t="shared" si="45"/>
        <v>0</v>
      </c>
      <c r="E150" s="78">
        <f t="shared" si="45"/>
        <v>0</v>
      </c>
      <c r="F150" s="78">
        <f t="shared" si="45"/>
        <v>0</v>
      </c>
      <c r="G150" s="78">
        <f t="shared" si="45"/>
        <v>0</v>
      </c>
    </row>
    <row r="151" spans="1:8">
      <c r="A151" s="79" t="s">
        <v>199</v>
      </c>
      <c r="B151" s="78"/>
      <c r="C151" s="78"/>
      <c r="D151" s="78">
        <f t="shared" si="39"/>
        <v>0</v>
      </c>
      <c r="E151" s="78"/>
      <c r="F151" s="78"/>
      <c r="G151" s="78">
        <f t="shared" ref="G151:G157" si="46">D151-E151</f>
        <v>0</v>
      </c>
      <c r="H151" s="56" t="s">
        <v>198</v>
      </c>
    </row>
    <row r="152" spans="1:8">
      <c r="A152" s="79" t="s">
        <v>197</v>
      </c>
      <c r="B152" s="78"/>
      <c r="C152" s="78"/>
      <c r="D152" s="78">
        <f t="shared" si="39"/>
        <v>0</v>
      </c>
      <c r="E152" s="78"/>
      <c r="F152" s="78"/>
      <c r="G152" s="78">
        <f t="shared" si="46"/>
        <v>0</v>
      </c>
      <c r="H152" s="56" t="s">
        <v>196</v>
      </c>
    </row>
    <row r="153" spans="1:8">
      <c r="A153" s="79" t="s">
        <v>195</v>
      </c>
      <c r="B153" s="78"/>
      <c r="C153" s="78"/>
      <c r="D153" s="78">
        <f t="shared" si="39"/>
        <v>0</v>
      </c>
      <c r="E153" s="78"/>
      <c r="F153" s="78"/>
      <c r="G153" s="78">
        <f t="shared" si="46"/>
        <v>0</v>
      </c>
      <c r="H153" s="56" t="s">
        <v>194</v>
      </c>
    </row>
    <row r="154" spans="1:8">
      <c r="A154" s="83" t="s">
        <v>193</v>
      </c>
      <c r="B154" s="78"/>
      <c r="C154" s="78"/>
      <c r="D154" s="78">
        <f t="shared" si="39"/>
        <v>0</v>
      </c>
      <c r="E154" s="78"/>
      <c r="F154" s="78"/>
      <c r="G154" s="78">
        <f t="shared" si="46"/>
        <v>0</v>
      </c>
      <c r="H154" s="56" t="s">
        <v>192</v>
      </c>
    </row>
    <row r="155" spans="1:8">
      <c r="A155" s="79" t="s">
        <v>191</v>
      </c>
      <c r="B155" s="78"/>
      <c r="C155" s="78"/>
      <c r="D155" s="78">
        <f t="shared" si="39"/>
        <v>0</v>
      </c>
      <c r="E155" s="78"/>
      <c r="F155" s="78"/>
      <c r="G155" s="78">
        <f t="shared" si="46"/>
        <v>0</v>
      </c>
      <c r="H155" s="56" t="s">
        <v>190</v>
      </c>
    </row>
    <row r="156" spans="1:8">
      <c r="A156" s="79" t="s">
        <v>189</v>
      </c>
      <c r="B156" s="78"/>
      <c r="C156" s="78"/>
      <c r="D156" s="78">
        <f t="shared" si="39"/>
        <v>0</v>
      </c>
      <c r="E156" s="78"/>
      <c r="F156" s="78"/>
      <c r="G156" s="78">
        <f t="shared" si="46"/>
        <v>0</v>
      </c>
      <c r="H156" s="56" t="s">
        <v>188</v>
      </c>
    </row>
    <row r="157" spans="1:8">
      <c r="A157" s="79" t="s">
        <v>187</v>
      </c>
      <c r="B157" s="78"/>
      <c r="C157" s="78"/>
      <c r="D157" s="78">
        <f t="shared" si="39"/>
        <v>0</v>
      </c>
      <c r="E157" s="78"/>
      <c r="F157" s="78"/>
      <c r="G157" s="78">
        <f t="shared" si="46"/>
        <v>0</v>
      </c>
      <c r="H157" s="56" t="s">
        <v>186</v>
      </c>
    </row>
    <row r="158" spans="1:8">
      <c r="A158" s="84"/>
      <c r="B158" s="81"/>
      <c r="C158" s="81"/>
      <c r="D158" s="81"/>
      <c r="E158" s="81"/>
      <c r="F158" s="81"/>
      <c r="G158" s="81"/>
    </row>
    <row r="159" spans="1:8">
      <c r="A159" s="85" t="s">
        <v>185</v>
      </c>
      <c r="B159" s="76">
        <f>B9+B84</f>
        <v>11206076</v>
      </c>
      <c r="C159" s="76">
        <f t="shared" ref="C159:G159" si="47">C9+C84</f>
        <v>228000</v>
      </c>
      <c r="D159" s="76">
        <f t="shared" si="47"/>
        <v>11434076</v>
      </c>
      <c r="E159" s="76">
        <f t="shared" si="47"/>
        <v>4498923</v>
      </c>
      <c r="F159" s="76">
        <f t="shared" si="47"/>
        <v>4498923</v>
      </c>
      <c r="G159" s="76">
        <f t="shared" si="47"/>
        <v>6935153</v>
      </c>
    </row>
    <row r="160" spans="1:8">
      <c r="A160" s="54"/>
      <c r="B160" s="86"/>
      <c r="C160" s="86"/>
      <c r="D160" s="86"/>
      <c r="E160" s="86"/>
      <c r="F160" s="86"/>
      <c r="G160" s="86"/>
    </row>
    <row r="161" spans="1:7">
      <c r="A161" s="94"/>
      <c r="B161"/>
      <c r="C161"/>
      <c r="D161"/>
      <c r="E161"/>
      <c r="F161"/>
      <c r="G161"/>
    </row>
    <row r="165" spans="1:7">
      <c r="A165" s="92" t="s">
        <v>403</v>
      </c>
      <c r="B165" s="188" t="s">
        <v>404</v>
      </c>
      <c r="C165" s="188"/>
      <c r="D165" s="188"/>
    </row>
    <row r="166" spans="1:7">
      <c r="A166" s="92" t="s">
        <v>653</v>
      </c>
      <c r="B166" s="188" t="s">
        <v>401</v>
      </c>
      <c r="C166" s="188"/>
      <c r="D166" s="188"/>
    </row>
    <row r="167" spans="1:7">
      <c r="A167" s="92" t="s">
        <v>172</v>
      </c>
      <c r="B167" s="188" t="s">
        <v>402</v>
      </c>
      <c r="C167" s="188"/>
      <c r="D167" s="188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A37" sqref="A37"/>
    </sheetView>
  </sheetViews>
  <sheetFormatPr baseColWidth="10" defaultRowHeight="14.4"/>
  <cols>
    <col min="1" max="1" width="58.109375" style="88" customWidth="1"/>
    <col min="2" max="7" width="21.6640625" style="88" customWidth="1"/>
    <col min="8" max="16384" width="11.5546875" style="88"/>
  </cols>
  <sheetData>
    <row r="1" spans="1:7" ht="53.25" customHeight="1">
      <c r="A1" s="193" t="s">
        <v>388</v>
      </c>
      <c r="B1" s="193"/>
      <c r="C1" s="193"/>
      <c r="D1" s="193"/>
      <c r="E1" s="193"/>
      <c r="F1" s="193"/>
      <c r="G1" s="193"/>
    </row>
    <row r="2" spans="1:7">
      <c r="A2" s="177" t="s">
        <v>175</v>
      </c>
      <c r="B2" s="178"/>
      <c r="C2" s="178"/>
      <c r="D2" s="178"/>
      <c r="E2" s="178"/>
      <c r="F2" s="178"/>
      <c r="G2" s="179"/>
    </row>
    <row r="3" spans="1:7">
      <c r="A3" s="180" t="s">
        <v>184</v>
      </c>
      <c r="B3" s="181"/>
      <c r="C3" s="181"/>
      <c r="D3" s="181"/>
      <c r="E3" s="181"/>
      <c r="F3" s="181"/>
      <c r="G3" s="182"/>
    </row>
    <row r="4" spans="1:7">
      <c r="A4" s="180" t="s">
        <v>405</v>
      </c>
      <c r="B4" s="181"/>
      <c r="C4" s="181"/>
      <c r="D4" s="181"/>
      <c r="E4" s="181"/>
      <c r="F4" s="181"/>
      <c r="G4" s="182"/>
    </row>
    <row r="5" spans="1:7">
      <c r="A5" s="183" t="s">
        <v>656</v>
      </c>
      <c r="B5" s="184"/>
      <c r="C5" s="184"/>
      <c r="D5" s="184"/>
      <c r="E5" s="184"/>
      <c r="F5" s="184"/>
      <c r="G5" s="185"/>
    </row>
    <row r="6" spans="1:7">
      <c r="A6" s="173" t="s">
        <v>177</v>
      </c>
      <c r="B6" s="174"/>
      <c r="C6" s="174"/>
      <c r="D6" s="174"/>
      <c r="E6" s="174"/>
      <c r="F6" s="174"/>
      <c r="G6" s="175"/>
    </row>
    <row r="7" spans="1:7">
      <c r="A7" s="189" t="s">
        <v>1</v>
      </c>
      <c r="B7" s="199" t="s">
        <v>0</v>
      </c>
      <c r="C7" s="199"/>
      <c r="D7" s="199"/>
      <c r="E7" s="199"/>
      <c r="F7" s="199"/>
      <c r="G7" s="200" t="s">
        <v>4</v>
      </c>
    </row>
    <row r="8" spans="1:7" ht="28.8">
      <c r="A8" s="190"/>
      <c r="B8" s="148" t="s">
        <v>2</v>
      </c>
      <c r="C8" s="149" t="s">
        <v>5</v>
      </c>
      <c r="D8" s="148" t="s">
        <v>6</v>
      </c>
      <c r="E8" s="148" t="s">
        <v>3</v>
      </c>
      <c r="F8" s="148" t="s">
        <v>7</v>
      </c>
      <c r="G8" s="201"/>
    </row>
    <row r="9" spans="1:7">
      <c r="A9" s="47" t="s">
        <v>406</v>
      </c>
      <c r="B9" s="95">
        <f>SUM(B10:B18)</f>
        <v>11206076</v>
      </c>
      <c r="C9" s="95">
        <f t="shared" ref="C9:G9" si="0">SUM(C10:C18)</f>
        <v>0</v>
      </c>
      <c r="D9" s="95">
        <f t="shared" si="0"/>
        <v>11206076</v>
      </c>
      <c r="E9" s="95">
        <f t="shared" si="0"/>
        <v>4384923</v>
      </c>
      <c r="F9" s="95">
        <f t="shared" si="0"/>
        <v>4384923</v>
      </c>
      <c r="G9" s="95">
        <f t="shared" si="0"/>
        <v>6821153</v>
      </c>
    </row>
    <row r="10" spans="1:7">
      <c r="A10" s="96">
        <v>3112</v>
      </c>
      <c r="B10" s="207">
        <v>11206076</v>
      </c>
      <c r="C10" s="207">
        <v>0</v>
      </c>
      <c r="D10" s="36">
        <f>B10+C10</f>
        <v>11206076</v>
      </c>
      <c r="E10" s="207">
        <v>4384923</v>
      </c>
      <c r="F10" s="207">
        <v>4384923</v>
      </c>
      <c r="G10" s="36">
        <f>D10-E10</f>
        <v>6821153</v>
      </c>
    </row>
    <row r="11" spans="1:7">
      <c r="A11" s="96">
        <v>3112</v>
      </c>
      <c r="B11" s="207">
        <v>0</v>
      </c>
      <c r="C11" s="207">
        <v>0</v>
      </c>
      <c r="D11" s="36">
        <f t="shared" ref="D11:D17" si="1">B11+C11</f>
        <v>0</v>
      </c>
      <c r="E11" s="207">
        <v>0</v>
      </c>
      <c r="F11" s="207">
        <v>0</v>
      </c>
      <c r="G11" s="36">
        <f t="shared" ref="G11:G17" si="2">D11-E11</f>
        <v>0</v>
      </c>
    </row>
    <row r="12" spans="1:7">
      <c r="A12" s="97" t="s">
        <v>407</v>
      </c>
      <c r="B12" s="36"/>
      <c r="C12" s="36"/>
      <c r="D12" s="36">
        <f t="shared" si="1"/>
        <v>0</v>
      </c>
      <c r="E12" s="36"/>
      <c r="F12" s="36"/>
      <c r="G12" s="36">
        <f t="shared" si="2"/>
        <v>0</v>
      </c>
    </row>
    <row r="13" spans="1:7">
      <c r="A13" s="97" t="s">
        <v>408</v>
      </c>
      <c r="B13" s="36"/>
      <c r="C13" s="36"/>
      <c r="D13" s="36">
        <f t="shared" si="1"/>
        <v>0</v>
      </c>
      <c r="E13" s="36"/>
      <c r="F13" s="36"/>
      <c r="G13" s="36">
        <f t="shared" si="2"/>
        <v>0</v>
      </c>
    </row>
    <row r="14" spans="1:7">
      <c r="A14" s="97" t="s">
        <v>409</v>
      </c>
      <c r="B14" s="36"/>
      <c r="C14" s="36"/>
      <c r="D14" s="36">
        <f t="shared" si="1"/>
        <v>0</v>
      </c>
      <c r="E14" s="36"/>
      <c r="F14" s="36"/>
      <c r="G14" s="36">
        <f t="shared" si="2"/>
        <v>0</v>
      </c>
    </row>
    <row r="15" spans="1:7">
      <c r="A15" s="97" t="s">
        <v>410</v>
      </c>
      <c r="B15" s="36"/>
      <c r="C15" s="36"/>
      <c r="D15" s="36">
        <f t="shared" si="1"/>
        <v>0</v>
      </c>
      <c r="E15" s="36"/>
      <c r="F15" s="36"/>
      <c r="G15" s="36">
        <f t="shared" si="2"/>
        <v>0</v>
      </c>
    </row>
    <row r="16" spans="1:7">
      <c r="A16" s="97" t="s">
        <v>411</v>
      </c>
      <c r="B16" s="36"/>
      <c r="C16" s="36"/>
      <c r="D16" s="36">
        <f t="shared" si="1"/>
        <v>0</v>
      </c>
      <c r="E16" s="36"/>
      <c r="F16" s="36"/>
      <c r="G16" s="36">
        <f t="shared" si="2"/>
        <v>0</v>
      </c>
    </row>
    <row r="17" spans="1:7">
      <c r="A17" s="97" t="s">
        <v>412</v>
      </c>
      <c r="B17" s="36"/>
      <c r="C17" s="36"/>
      <c r="D17" s="36">
        <f t="shared" si="1"/>
        <v>0</v>
      </c>
      <c r="E17" s="36"/>
      <c r="F17" s="36"/>
      <c r="G17" s="36">
        <f t="shared" si="2"/>
        <v>0</v>
      </c>
    </row>
    <row r="18" spans="1:7">
      <c r="A18" s="67" t="s">
        <v>389</v>
      </c>
      <c r="B18" s="33"/>
      <c r="C18" s="33"/>
      <c r="D18" s="33"/>
      <c r="E18" s="33"/>
      <c r="F18" s="33"/>
      <c r="G18" s="33"/>
    </row>
    <row r="19" spans="1:7">
      <c r="A19" s="15" t="s">
        <v>413</v>
      </c>
      <c r="B19" s="32">
        <f>SUM(B20:B28)</f>
        <v>0</v>
      </c>
      <c r="C19" s="32">
        <f t="shared" ref="C19:G19" si="3">SUM(C20:C28)</f>
        <v>228000</v>
      </c>
      <c r="D19" s="32">
        <f t="shared" si="3"/>
        <v>228000</v>
      </c>
      <c r="E19" s="32">
        <f t="shared" si="3"/>
        <v>114000</v>
      </c>
      <c r="F19" s="32">
        <f t="shared" si="3"/>
        <v>114000</v>
      </c>
      <c r="G19" s="32">
        <f t="shared" si="3"/>
        <v>114000</v>
      </c>
    </row>
    <row r="20" spans="1:7">
      <c r="A20" s="96">
        <v>3112</v>
      </c>
      <c r="B20" s="207">
        <v>0</v>
      </c>
      <c r="C20" s="207">
        <v>228000</v>
      </c>
      <c r="D20" s="36">
        <f t="shared" ref="D20:D28" si="4">B20+C20</f>
        <v>228000</v>
      </c>
      <c r="E20" s="207">
        <v>114000</v>
      </c>
      <c r="F20" s="207">
        <v>114000</v>
      </c>
      <c r="G20" s="36">
        <f t="shared" ref="G20:G28" si="5">D20-E20</f>
        <v>114000</v>
      </c>
    </row>
    <row r="21" spans="1:7">
      <c r="A21" s="97" t="s">
        <v>414</v>
      </c>
      <c r="B21" s="36"/>
      <c r="C21" s="36"/>
      <c r="D21" s="36">
        <f t="shared" si="4"/>
        <v>0</v>
      </c>
      <c r="E21" s="36"/>
      <c r="F21" s="36"/>
      <c r="G21" s="36">
        <f t="shared" si="5"/>
        <v>0</v>
      </c>
    </row>
    <row r="22" spans="1:7">
      <c r="A22" s="97" t="s">
        <v>407</v>
      </c>
      <c r="B22" s="36"/>
      <c r="C22" s="36"/>
      <c r="D22" s="36">
        <f t="shared" si="4"/>
        <v>0</v>
      </c>
      <c r="E22" s="36"/>
      <c r="F22" s="36"/>
      <c r="G22" s="36">
        <f t="shared" si="5"/>
        <v>0</v>
      </c>
    </row>
    <row r="23" spans="1:7">
      <c r="A23" s="97" t="s">
        <v>408</v>
      </c>
      <c r="B23" s="36"/>
      <c r="C23" s="36"/>
      <c r="D23" s="36">
        <f t="shared" si="4"/>
        <v>0</v>
      </c>
      <c r="E23" s="36"/>
      <c r="F23" s="36"/>
      <c r="G23" s="36">
        <f t="shared" si="5"/>
        <v>0</v>
      </c>
    </row>
    <row r="24" spans="1:7">
      <c r="A24" s="97" t="s">
        <v>409</v>
      </c>
      <c r="B24" s="36"/>
      <c r="C24" s="36"/>
      <c r="D24" s="36">
        <f t="shared" si="4"/>
        <v>0</v>
      </c>
      <c r="E24" s="36"/>
      <c r="F24" s="36"/>
      <c r="G24" s="36">
        <f t="shared" si="5"/>
        <v>0</v>
      </c>
    </row>
    <row r="25" spans="1:7">
      <c r="A25" s="97" t="s">
        <v>410</v>
      </c>
      <c r="B25" s="36"/>
      <c r="C25" s="36"/>
      <c r="D25" s="36">
        <f t="shared" si="4"/>
        <v>0</v>
      </c>
      <c r="E25" s="36"/>
      <c r="F25" s="36"/>
      <c r="G25" s="36">
        <f t="shared" si="5"/>
        <v>0</v>
      </c>
    </row>
    <row r="26" spans="1:7">
      <c r="A26" s="97" t="s">
        <v>411</v>
      </c>
      <c r="B26" s="36"/>
      <c r="C26" s="36"/>
      <c r="D26" s="36">
        <f t="shared" si="4"/>
        <v>0</v>
      </c>
      <c r="E26" s="36"/>
      <c r="F26" s="36"/>
      <c r="G26" s="36">
        <f t="shared" si="5"/>
        <v>0</v>
      </c>
    </row>
    <row r="27" spans="1:7">
      <c r="A27" s="97" t="s">
        <v>412</v>
      </c>
      <c r="B27" s="36"/>
      <c r="C27" s="36"/>
      <c r="D27" s="36">
        <f t="shared" si="4"/>
        <v>0</v>
      </c>
      <c r="E27" s="36"/>
      <c r="F27" s="36"/>
      <c r="G27" s="36">
        <f t="shared" si="5"/>
        <v>0</v>
      </c>
    </row>
    <row r="28" spans="1:7">
      <c r="A28" s="67" t="s">
        <v>389</v>
      </c>
      <c r="B28" s="33"/>
      <c r="C28" s="33"/>
      <c r="D28" s="36">
        <f t="shared" si="4"/>
        <v>0</v>
      </c>
      <c r="E28" s="36"/>
      <c r="F28" s="36"/>
      <c r="G28" s="36">
        <f t="shared" si="5"/>
        <v>0</v>
      </c>
    </row>
    <row r="29" spans="1:7">
      <c r="A29" s="15" t="s">
        <v>185</v>
      </c>
      <c r="B29" s="32">
        <f>B9+B19</f>
        <v>11206076</v>
      </c>
      <c r="C29" s="32">
        <f t="shared" ref="C29:F29" si="6">C9+C19</f>
        <v>228000</v>
      </c>
      <c r="D29" s="32">
        <f>B29+C29</f>
        <v>11434076</v>
      </c>
      <c r="E29" s="32">
        <f t="shared" si="6"/>
        <v>4498923</v>
      </c>
      <c r="F29" s="32">
        <f t="shared" si="6"/>
        <v>4498923</v>
      </c>
      <c r="G29" s="32">
        <f>D29-E29</f>
        <v>6935153</v>
      </c>
    </row>
    <row r="30" spans="1:7">
      <c r="A30" s="34"/>
      <c r="B30" s="98"/>
      <c r="C30" s="98"/>
      <c r="D30" s="98"/>
      <c r="E30" s="98"/>
      <c r="F30" s="98"/>
      <c r="G30" s="98"/>
    </row>
    <row r="31" spans="1:7">
      <c r="A31" s="99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4" spans="1:7">
      <c r="A34" s="55"/>
      <c r="B34" s="55"/>
      <c r="C34" s="55"/>
      <c r="D34" s="55"/>
    </row>
    <row r="35" spans="1:7">
      <c r="A35" s="92" t="s">
        <v>403</v>
      </c>
      <c r="E35" s="188" t="s">
        <v>404</v>
      </c>
      <c r="F35" s="188"/>
      <c r="G35" s="188"/>
    </row>
    <row r="36" spans="1:7">
      <c r="A36" s="92" t="s">
        <v>653</v>
      </c>
      <c r="E36" s="188" t="s">
        <v>401</v>
      </c>
      <c r="F36" s="188"/>
      <c r="G36" s="188"/>
    </row>
    <row r="37" spans="1:7">
      <c r="A37" s="92" t="s">
        <v>172</v>
      </c>
      <c r="E37" s="188" t="s">
        <v>402</v>
      </c>
      <c r="F37" s="188"/>
      <c r="G37" s="188"/>
    </row>
  </sheetData>
  <mergeCells count="12">
    <mergeCell ref="A6:G6"/>
    <mergeCell ref="A1:G1"/>
    <mergeCell ref="A2:G2"/>
    <mergeCell ref="A3:G3"/>
    <mergeCell ref="A4:G4"/>
    <mergeCell ref="A5:G5"/>
    <mergeCell ref="E35:G35"/>
    <mergeCell ref="E36:G36"/>
    <mergeCell ref="E37:G37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2020-10-26T18:20:39Z</cp:lastPrinted>
  <dcterms:created xsi:type="dcterms:W3CDTF">2017-01-11T17:22:36Z</dcterms:created>
  <dcterms:modified xsi:type="dcterms:W3CDTF">2021-07-27T16:24:08Z</dcterms:modified>
</cp:coreProperties>
</file>