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022026\"/>
    </mc:Choice>
  </mc:AlternateContent>
  <xr:revisionPtr revIDLastSave="0" documentId="13_ncr:1_{0F4959EC-4C6D-4DB8-9B7A-DF9EAFDF7A42}" xr6:coauthVersionLast="47" xr6:coauthVersionMax="47" xr10:uidLastSave="{00000000-0000-0000-0000-000000000000}"/>
  <bookViews>
    <workbookView xWindow="-120" yWindow="-120" windowWidth="29040" windowHeight="15840" firstSheet="5" activeTab="11" xr2:uid="{0997056E-72B7-4668-9232-7594B3306523}"/>
  </bookViews>
  <sheets>
    <sheet name="Formato 1" sheetId="2" r:id="rId1"/>
    <sheet name="Formato 2" sheetId="3" r:id="rId2"/>
    <sheet name="Formato 3" sheetId="4" r:id="rId3"/>
    <sheet name="Formato 4" sheetId="5" r:id="rId4"/>
    <sheet name="Formato 5" sheetId="6" r:id="rId5"/>
    <sheet name="Formato 6 a)" sheetId="7" r:id="rId6"/>
    <sheet name="Formato 6 b)" sheetId="8" r:id="rId7"/>
    <sheet name="Formato 6 c)" sheetId="9" r:id="rId8"/>
    <sheet name="Formato 6 d)" sheetId="10" r:id="rId9"/>
    <sheet name="Formato 7 a)" sheetId="16" r:id="rId10"/>
    <sheet name="Formato 7 b)" sheetId="19" r:id="rId11"/>
    <sheet name="Formato 7 c)" sheetId="20" r:id="rId12"/>
    <sheet name="Formato 7 d)" sheetId="22" r:id="rId13"/>
    <sheet name="Formato 8" sheetId="25" r:id="rId14"/>
  </sheets>
  <externalReferences>
    <externalReference r:id="rId15"/>
  </externalReferences>
  <definedNames>
    <definedName name="ENTE_PUBLICO">'[1]Info General'!$C$6</definedName>
    <definedName name="Print_Area" localSheetId="0">'Formato 1'!$A$1:$F$82</definedName>
    <definedName name="Print_Area" localSheetId="5">'Formato 6 a)'!$A$1:$G$160</definedName>
    <definedName name="Print_Titles" localSheetId="5">'Formato 6 a)'!$2:$8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8" i="22" l="1"/>
  <c r="F28" i="22"/>
  <c r="E28" i="22"/>
  <c r="D28" i="22"/>
  <c r="C28" i="22"/>
  <c r="G17" i="22"/>
  <c r="F17" i="22"/>
  <c r="E17" i="22"/>
  <c r="D17" i="22"/>
  <c r="C17" i="22"/>
  <c r="G6" i="22"/>
  <c r="F6" i="22"/>
  <c r="E6" i="22"/>
  <c r="D6" i="22"/>
  <c r="C6" i="22"/>
  <c r="B28" i="22"/>
  <c r="B17" i="22"/>
  <c r="B6" i="22"/>
  <c r="B6" i="20"/>
  <c r="B30" i="20"/>
  <c r="G35" i="20"/>
  <c r="F35" i="20"/>
  <c r="G30" i="20"/>
  <c r="F30" i="20"/>
  <c r="E30" i="20"/>
  <c r="D30" i="20"/>
  <c r="C30" i="20"/>
  <c r="G27" i="20"/>
  <c r="F27" i="20"/>
  <c r="E27" i="20"/>
  <c r="D27" i="20"/>
  <c r="C27" i="20"/>
  <c r="B27" i="20"/>
  <c r="G20" i="20"/>
  <c r="F20" i="20"/>
  <c r="E20" i="20"/>
  <c r="D20" i="20"/>
  <c r="C20" i="20"/>
  <c r="B20" i="20"/>
  <c r="G6" i="20"/>
  <c r="F6" i="20"/>
  <c r="E6" i="20"/>
  <c r="D6" i="20"/>
  <c r="C6" i="20"/>
  <c r="B7" i="16"/>
  <c r="G31" i="16"/>
  <c r="F31" i="16"/>
  <c r="E31" i="16"/>
  <c r="D31" i="16"/>
  <c r="C31" i="16"/>
  <c r="B31" i="16"/>
  <c r="B28" i="16"/>
  <c r="B21" i="16"/>
  <c r="G21" i="16"/>
  <c r="F21" i="16"/>
  <c r="E21" i="16"/>
  <c r="D21" i="16"/>
  <c r="C21" i="16"/>
  <c r="G7" i="16"/>
  <c r="F7" i="16"/>
  <c r="E7" i="16"/>
  <c r="D7" i="16"/>
  <c r="C7" i="16"/>
  <c r="B33" i="10" l="1"/>
  <c r="B49" i="5"/>
  <c r="C49" i="5"/>
  <c r="D44" i="5"/>
  <c r="C44" i="5"/>
  <c r="B44" i="5"/>
  <c r="D33" i="5"/>
  <c r="C33" i="5"/>
  <c r="B33" i="5"/>
  <c r="D23" i="5"/>
  <c r="C23" i="5"/>
  <c r="B23" i="5"/>
  <c r="D21" i="5"/>
  <c r="C21" i="5"/>
  <c r="D13" i="5"/>
  <c r="C13" i="5"/>
  <c r="D8" i="5"/>
  <c r="C8" i="5"/>
  <c r="B10" i="7"/>
  <c r="C10" i="7"/>
  <c r="C9" i="7"/>
  <c r="B18" i="7"/>
  <c r="B9" i="7"/>
  <c r="B8" i="5"/>
  <c r="C70" i="6"/>
  <c r="G70" i="6"/>
  <c r="G73" i="6"/>
  <c r="D22" i="6"/>
  <c r="C28" i="6"/>
  <c r="C16" i="6"/>
  <c r="C41" i="6" s="1"/>
  <c r="C45" i="6"/>
  <c r="B16" i="6"/>
  <c r="G9" i="6"/>
  <c r="B28" i="6"/>
  <c r="G50" i="8" l="1"/>
  <c r="F50" i="8"/>
  <c r="E50" i="8"/>
  <c r="D50" i="8"/>
  <c r="C50" i="8"/>
  <c r="B50" i="8"/>
  <c r="G9" i="8"/>
  <c r="F9" i="8"/>
  <c r="E9" i="8"/>
  <c r="D9" i="8"/>
  <c r="C9" i="8"/>
  <c r="B9" i="8"/>
  <c r="D64" i="5"/>
  <c r="C64" i="5"/>
  <c r="B64" i="5"/>
  <c r="D72" i="5"/>
  <c r="D74" i="5" s="1"/>
  <c r="C72" i="5"/>
  <c r="C74" i="5" s="1"/>
  <c r="D49" i="5"/>
  <c r="D57" i="5"/>
  <c r="D59" i="5" s="1"/>
  <c r="C57" i="5"/>
  <c r="C59" i="5" s="1"/>
  <c r="B57" i="5"/>
  <c r="B59" i="5" s="1"/>
  <c r="D40" i="5"/>
  <c r="C40" i="5"/>
  <c r="B40" i="5"/>
  <c r="D37" i="5"/>
  <c r="C37" i="5"/>
  <c r="B37" i="5"/>
  <c r="D29" i="5"/>
  <c r="C29" i="5"/>
  <c r="B29" i="5"/>
  <c r="D17" i="5"/>
  <c r="C17" i="5"/>
  <c r="B13" i="5"/>
  <c r="G18" i="19"/>
  <c r="F18" i="19"/>
  <c r="E18" i="19"/>
  <c r="D18" i="19"/>
  <c r="C18" i="19"/>
  <c r="B18" i="19"/>
  <c r="G7" i="19"/>
  <c r="G29" i="19" s="1"/>
  <c r="F7" i="19"/>
  <c r="F29" i="19" s="1"/>
  <c r="E7" i="19"/>
  <c r="E29" i="19" s="1"/>
  <c r="D7" i="19"/>
  <c r="D29" i="19" s="1"/>
  <c r="C7" i="19"/>
  <c r="C29" i="19" s="1"/>
  <c r="B7" i="19"/>
  <c r="B29" i="19" s="1"/>
  <c r="G31" i="10"/>
  <c r="G30" i="10"/>
  <c r="G29" i="10"/>
  <c r="G28" i="10"/>
  <c r="G21" i="10" s="1"/>
  <c r="F28" i="10"/>
  <c r="F21" i="10" s="1"/>
  <c r="E28" i="10"/>
  <c r="E21" i="10" s="1"/>
  <c r="D28" i="10"/>
  <c r="D21" i="10" s="1"/>
  <c r="C28" i="10"/>
  <c r="B28" i="10"/>
  <c r="G27" i="10"/>
  <c r="G26" i="10"/>
  <c r="G25" i="10"/>
  <c r="G24" i="10"/>
  <c r="F24" i="10"/>
  <c r="E24" i="10"/>
  <c r="D24" i="10"/>
  <c r="C24" i="10"/>
  <c r="B24" i="10"/>
  <c r="G23" i="10"/>
  <c r="G22" i="10"/>
  <c r="C21" i="10"/>
  <c r="B21" i="10"/>
  <c r="G19" i="10"/>
  <c r="G18" i="10"/>
  <c r="G17" i="10"/>
  <c r="G16" i="10"/>
  <c r="F16" i="10"/>
  <c r="F9" i="10" s="1"/>
  <c r="E16" i="10"/>
  <c r="E9" i="10" s="1"/>
  <c r="D16" i="10"/>
  <c r="D9" i="10" s="1"/>
  <c r="C16" i="10"/>
  <c r="C9" i="10" s="1"/>
  <c r="B16" i="10"/>
  <c r="B9" i="10" s="1"/>
  <c r="G15" i="10"/>
  <c r="G14" i="10"/>
  <c r="G12" i="10" s="1"/>
  <c r="G13" i="10"/>
  <c r="F12" i="10"/>
  <c r="E12" i="10"/>
  <c r="D12" i="10"/>
  <c r="C12" i="10"/>
  <c r="B12" i="10"/>
  <c r="G11" i="10"/>
  <c r="G10" i="10"/>
  <c r="G75" i="9"/>
  <c r="G74" i="9"/>
  <c r="G73" i="9"/>
  <c r="G72" i="9"/>
  <c r="G71" i="9"/>
  <c r="F71" i="9"/>
  <c r="E71" i="9"/>
  <c r="D71" i="9"/>
  <c r="C71" i="9"/>
  <c r="B71" i="9"/>
  <c r="G70" i="9"/>
  <c r="G61" i="9" s="1"/>
  <c r="G69" i="9"/>
  <c r="G68" i="9"/>
  <c r="G67" i="9"/>
  <c r="G66" i="9"/>
  <c r="G65" i="9"/>
  <c r="G64" i="9"/>
  <c r="G63" i="9"/>
  <c r="G62" i="9"/>
  <c r="F61" i="9"/>
  <c r="E61" i="9"/>
  <c r="D61" i="9"/>
  <c r="C61" i="9"/>
  <c r="B61" i="9"/>
  <c r="G60" i="9"/>
  <c r="G59" i="9"/>
  <c r="G58" i="9"/>
  <c r="G57" i="9"/>
  <c r="G56" i="9"/>
  <c r="G55" i="9"/>
  <c r="G54" i="9"/>
  <c r="G53" i="9"/>
  <c r="F53" i="9"/>
  <c r="E53" i="9"/>
  <c r="D53" i="9"/>
  <c r="C53" i="9"/>
  <c r="B53" i="9"/>
  <c r="G52" i="9"/>
  <c r="G44" i="9" s="1"/>
  <c r="G51" i="9"/>
  <c r="G50" i="9"/>
  <c r="G49" i="9"/>
  <c r="G48" i="9"/>
  <c r="G47" i="9"/>
  <c r="G46" i="9"/>
  <c r="G45" i="9"/>
  <c r="F44" i="9"/>
  <c r="E44" i="9"/>
  <c r="D44" i="9"/>
  <c r="C44" i="9"/>
  <c r="B44" i="9"/>
  <c r="G41" i="9"/>
  <c r="G40" i="9"/>
  <c r="G39" i="9"/>
  <c r="G38" i="9"/>
  <c r="G37" i="9"/>
  <c r="F37" i="9"/>
  <c r="F9" i="9" s="1"/>
  <c r="E37" i="9"/>
  <c r="E9" i="9" s="1"/>
  <c r="D37" i="9"/>
  <c r="D9" i="9" s="1"/>
  <c r="C37" i="9"/>
  <c r="B37" i="9"/>
  <c r="G36" i="9"/>
  <c r="G35" i="9"/>
  <c r="G34" i="9"/>
  <c r="G33" i="9"/>
  <c r="G32" i="9"/>
  <c r="G31" i="9"/>
  <c r="G30" i="9"/>
  <c r="G29" i="9"/>
  <c r="G28" i="9"/>
  <c r="F27" i="9"/>
  <c r="E27" i="9"/>
  <c r="D27" i="9"/>
  <c r="C27" i="9"/>
  <c r="B27" i="9"/>
  <c r="G26" i="9"/>
  <c r="G25" i="9"/>
  <c r="G24" i="9"/>
  <c r="G23" i="9"/>
  <c r="G22" i="9"/>
  <c r="G21" i="9"/>
  <c r="G20" i="9"/>
  <c r="G19" i="9"/>
  <c r="F19" i="9"/>
  <c r="E19" i="9"/>
  <c r="D19" i="9"/>
  <c r="C19" i="9"/>
  <c r="B19" i="9"/>
  <c r="G18" i="9"/>
  <c r="G17" i="9"/>
  <c r="G10" i="9" s="1"/>
  <c r="G16" i="9"/>
  <c r="G15" i="9"/>
  <c r="G14" i="9"/>
  <c r="G13" i="9"/>
  <c r="G12" i="9"/>
  <c r="G11" i="9"/>
  <c r="F10" i="9"/>
  <c r="E10" i="9"/>
  <c r="D10" i="9"/>
  <c r="C10" i="9"/>
  <c r="B10" i="9"/>
  <c r="G157" i="7"/>
  <c r="G156" i="7"/>
  <c r="G155" i="7"/>
  <c r="G154" i="7"/>
  <c r="G153" i="7"/>
  <c r="G152" i="7"/>
  <c r="G151" i="7"/>
  <c r="G150" i="7"/>
  <c r="F150" i="7"/>
  <c r="E150" i="7"/>
  <c r="D150" i="7"/>
  <c r="C150" i="7"/>
  <c r="B150" i="7"/>
  <c r="G149" i="7"/>
  <c r="G148" i="7"/>
  <c r="G147" i="7"/>
  <c r="G146" i="7"/>
  <c r="F146" i="7"/>
  <c r="E146" i="7"/>
  <c r="D146" i="7"/>
  <c r="C146" i="7"/>
  <c r="B146" i="7"/>
  <c r="G145" i="7"/>
  <c r="G144" i="7"/>
  <c r="G137" i="7" s="1"/>
  <c r="G143" i="7"/>
  <c r="G142" i="7"/>
  <c r="G141" i="7"/>
  <c r="G140" i="7"/>
  <c r="G139" i="7"/>
  <c r="G138" i="7"/>
  <c r="F137" i="7"/>
  <c r="E137" i="7"/>
  <c r="D137" i="7"/>
  <c r="C137" i="7"/>
  <c r="B137" i="7"/>
  <c r="G136" i="7"/>
  <c r="G135" i="7"/>
  <c r="G134" i="7"/>
  <c r="G133" i="7"/>
  <c r="F133" i="7"/>
  <c r="E133" i="7"/>
  <c r="D133" i="7"/>
  <c r="C133" i="7"/>
  <c r="B133" i="7"/>
  <c r="G132" i="7"/>
  <c r="G131" i="7"/>
  <c r="G130" i="7"/>
  <c r="G129" i="7"/>
  <c r="G128" i="7"/>
  <c r="G127" i="7"/>
  <c r="G126" i="7"/>
  <c r="G125" i="7"/>
  <c r="G123" i="7" s="1"/>
  <c r="G124" i="7"/>
  <c r="F123" i="7"/>
  <c r="E123" i="7"/>
  <c r="D123" i="7"/>
  <c r="C123" i="7"/>
  <c r="B123" i="7"/>
  <c r="G122" i="7"/>
  <c r="G121" i="7"/>
  <c r="G120" i="7"/>
  <c r="G119" i="7"/>
  <c r="G118" i="7"/>
  <c r="G117" i="7"/>
  <c r="G116" i="7"/>
  <c r="G115" i="7"/>
  <c r="G114" i="7"/>
  <c r="G113" i="7"/>
  <c r="F113" i="7"/>
  <c r="E113" i="7"/>
  <c r="D113" i="7"/>
  <c r="C113" i="7"/>
  <c r="B113" i="7"/>
  <c r="G112" i="7"/>
  <c r="G111" i="7"/>
  <c r="G110" i="7"/>
  <c r="G109" i="7"/>
  <c r="G108" i="7"/>
  <c r="G107" i="7"/>
  <c r="G106" i="7"/>
  <c r="G105" i="7"/>
  <c r="G104" i="7"/>
  <c r="F103" i="7"/>
  <c r="E103" i="7"/>
  <c r="D103" i="7"/>
  <c r="C103" i="7"/>
  <c r="B103" i="7"/>
  <c r="G102" i="7"/>
  <c r="G101" i="7"/>
  <c r="G100" i="7"/>
  <c r="G99" i="7"/>
  <c r="G98" i="7"/>
  <c r="G97" i="7"/>
  <c r="G96" i="7"/>
  <c r="G95" i="7"/>
  <c r="G94" i="7"/>
  <c r="G93" i="7"/>
  <c r="F93" i="7"/>
  <c r="E93" i="7"/>
  <c r="D93" i="7"/>
  <c r="C93" i="7"/>
  <c r="B93" i="7"/>
  <c r="G92" i="7"/>
  <c r="G91" i="7"/>
  <c r="G90" i="7"/>
  <c r="G89" i="7"/>
  <c r="G85" i="7" s="1"/>
  <c r="G88" i="7"/>
  <c r="G87" i="7"/>
  <c r="G86" i="7"/>
  <c r="F85" i="7"/>
  <c r="E85" i="7"/>
  <c r="D85" i="7"/>
  <c r="C85" i="7"/>
  <c r="B85" i="7"/>
  <c r="G82" i="7"/>
  <c r="G81" i="7"/>
  <c r="G80" i="7"/>
  <c r="G79" i="7"/>
  <c r="G78" i="7"/>
  <c r="G77" i="7"/>
  <c r="G76" i="7"/>
  <c r="F75" i="7"/>
  <c r="E75" i="7"/>
  <c r="D75" i="7"/>
  <c r="C75" i="7"/>
  <c r="B75" i="7"/>
  <c r="G74" i="7"/>
  <c r="G73" i="7"/>
  <c r="G71" i="7" s="1"/>
  <c r="G72" i="7"/>
  <c r="F71" i="7"/>
  <c r="E71" i="7"/>
  <c r="D71" i="7"/>
  <c r="C71" i="7"/>
  <c r="B71" i="7"/>
  <c r="G70" i="7"/>
  <c r="G69" i="7"/>
  <c r="G68" i="7"/>
  <c r="G67" i="7"/>
  <c r="G66" i="7"/>
  <c r="G65" i="7"/>
  <c r="G64" i="7"/>
  <c r="G63" i="7"/>
  <c r="G62" i="7" s="1"/>
  <c r="F62" i="7"/>
  <c r="E62" i="7"/>
  <c r="D62" i="7"/>
  <c r="C62" i="7"/>
  <c r="B62" i="7"/>
  <c r="G61" i="7"/>
  <c r="G60" i="7"/>
  <c r="G59" i="7"/>
  <c r="G58" i="7"/>
  <c r="F58" i="7"/>
  <c r="E58" i="7"/>
  <c r="D58" i="7"/>
  <c r="C58" i="7"/>
  <c r="B58" i="7"/>
  <c r="G57" i="7"/>
  <c r="G56" i="7"/>
  <c r="G55" i="7"/>
  <c r="G54" i="7"/>
  <c r="G53" i="7"/>
  <c r="G52" i="7"/>
  <c r="G51" i="7"/>
  <c r="G50" i="7"/>
  <c r="G49" i="7"/>
  <c r="F48" i="7"/>
  <c r="E48" i="7"/>
  <c r="D48" i="7"/>
  <c r="C48" i="7"/>
  <c r="B48" i="7"/>
  <c r="G47" i="7"/>
  <c r="G46" i="7"/>
  <c r="G45" i="7"/>
  <c r="G44" i="7"/>
  <c r="G43" i="7"/>
  <c r="G42" i="7"/>
  <c r="G41" i="7"/>
  <c r="G40" i="7"/>
  <c r="G39" i="7"/>
  <c r="G38" i="7"/>
  <c r="F38" i="7"/>
  <c r="E38" i="7"/>
  <c r="D38" i="7"/>
  <c r="C38" i="7"/>
  <c r="B38" i="7"/>
  <c r="G37" i="7"/>
  <c r="G36" i="7"/>
  <c r="G35" i="7"/>
  <c r="G34" i="7"/>
  <c r="G33" i="7"/>
  <c r="G32" i="7"/>
  <c r="G31" i="7"/>
  <c r="G30" i="7"/>
  <c r="G29" i="7"/>
  <c r="G28" i="7"/>
  <c r="F28" i="7"/>
  <c r="E28" i="7"/>
  <c r="D28" i="7"/>
  <c r="C28" i="7"/>
  <c r="B28" i="7"/>
  <c r="G27" i="7"/>
  <c r="G26" i="7"/>
  <c r="G25" i="7"/>
  <c r="G24" i="7"/>
  <c r="G23" i="7"/>
  <c r="G22" i="7"/>
  <c r="G21" i="7"/>
  <c r="G20" i="7"/>
  <c r="G18" i="7" s="1"/>
  <c r="G19" i="7"/>
  <c r="F18" i="7"/>
  <c r="E18" i="7"/>
  <c r="D18" i="7"/>
  <c r="C18" i="7"/>
  <c r="G17" i="7"/>
  <c r="G16" i="7"/>
  <c r="G15" i="7"/>
  <c r="G14" i="7"/>
  <c r="G13" i="7"/>
  <c r="G12" i="7"/>
  <c r="G11" i="7"/>
  <c r="G10" i="7"/>
  <c r="F10" i="7"/>
  <c r="E10" i="7"/>
  <c r="D10" i="7"/>
  <c r="F75" i="6"/>
  <c r="E75" i="6"/>
  <c r="D75" i="6"/>
  <c r="C75" i="6"/>
  <c r="B75" i="6"/>
  <c r="G74" i="6"/>
  <c r="G75" i="6"/>
  <c r="G68" i="6"/>
  <c r="G67" i="6"/>
  <c r="G63" i="6"/>
  <c r="G62" i="6"/>
  <c r="G61" i="6"/>
  <c r="G60" i="6"/>
  <c r="G59" i="6"/>
  <c r="F59" i="6"/>
  <c r="E59" i="6"/>
  <c r="D59" i="6"/>
  <c r="C59" i="6"/>
  <c r="B59" i="6"/>
  <c r="G58" i="6"/>
  <c r="G57" i="6"/>
  <c r="G56" i="6"/>
  <c r="G55" i="6"/>
  <c r="G54" i="6"/>
  <c r="F54" i="6"/>
  <c r="E54" i="6"/>
  <c r="D54" i="6"/>
  <c r="C54" i="6"/>
  <c r="B54" i="6"/>
  <c r="G53" i="6"/>
  <c r="G52" i="6"/>
  <c r="G51" i="6"/>
  <c r="G50" i="6"/>
  <c r="G49" i="6"/>
  <c r="G48" i="6"/>
  <c r="G47" i="6"/>
  <c r="G46" i="6"/>
  <c r="F45" i="6"/>
  <c r="E45" i="6"/>
  <c r="D45" i="6"/>
  <c r="B45" i="6"/>
  <c r="G39" i="6"/>
  <c r="G38" i="6"/>
  <c r="G37" i="6"/>
  <c r="F37" i="6"/>
  <c r="E37" i="6"/>
  <c r="D37" i="6"/>
  <c r="C37" i="6"/>
  <c r="B37" i="6"/>
  <c r="G36" i="6"/>
  <c r="G35" i="6"/>
  <c r="G34" i="6"/>
  <c r="G33" i="6"/>
  <c r="G32" i="6"/>
  <c r="G31" i="6"/>
  <c r="G30" i="6"/>
  <c r="G29" i="6"/>
  <c r="F28" i="6"/>
  <c r="E28" i="6"/>
  <c r="D28" i="6"/>
  <c r="G27" i="6"/>
  <c r="G26" i="6"/>
  <c r="G25" i="6"/>
  <c r="G24" i="6"/>
  <c r="G23" i="6"/>
  <c r="G22" i="6"/>
  <c r="G21" i="6"/>
  <c r="G20" i="6"/>
  <c r="G19" i="6"/>
  <c r="G18" i="6"/>
  <c r="G17" i="6"/>
  <c r="G16" i="6"/>
  <c r="F16" i="6"/>
  <c r="F41" i="6" s="1"/>
  <c r="E16" i="6"/>
  <c r="E41" i="6" s="1"/>
  <c r="D16" i="6"/>
  <c r="D41" i="6" s="1"/>
  <c r="G15" i="6"/>
  <c r="G14" i="6"/>
  <c r="G13" i="6"/>
  <c r="G12" i="6"/>
  <c r="G11" i="6"/>
  <c r="G10" i="6"/>
  <c r="H27" i="3"/>
  <c r="G27" i="3"/>
  <c r="F27" i="3"/>
  <c r="E27" i="3"/>
  <c r="D27" i="3"/>
  <c r="C27" i="3"/>
  <c r="B27" i="3"/>
  <c r="H22" i="3"/>
  <c r="G22" i="3"/>
  <c r="F22" i="3"/>
  <c r="E22" i="3"/>
  <c r="D22" i="3"/>
  <c r="C22" i="3"/>
  <c r="B22" i="3"/>
  <c r="H13" i="3"/>
  <c r="G13" i="3"/>
  <c r="F13" i="3"/>
  <c r="F8" i="3" s="1"/>
  <c r="F20" i="3" s="1"/>
  <c r="E13" i="3"/>
  <c r="D13" i="3"/>
  <c r="D8" i="3" s="1"/>
  <c r="D20" i="3" s="1"/>
  <c r="C13" i="3"/>
  <c r="C8" i="3" s="1"/>
  <c r="C20" i="3" s="1"/>
  <c r="B13" i="3"/>
  <c r="H9" i="3"/>
  <c r="G9" i="3"/>
  <c r="F9" i="3"/>
  <c r="E9" i="3"/>
  <c r="D9" i="3"/>
  <c r="C9" i="3"/>
  <c r="B9" i="3"/>
  <c r="H8" i="3"/>
  <c r="H20" i="3" s="1"/>
  <c r="G8" i="3"/>
  <c r="G20" i="3" s="1"/>
  <c r="E8" i="3"/>
  <c r="E20" i="3" s="1"/>
  <c r="B8" i="3"/>
  <c r="B20" i="3" s="1"/>
  <c r="F75" i="2"/>
  <c r="E75" i="2"/>
  <c r="F68" i="2"/>
  <c r="E68" i="2"/>
  <c r="F63" i="2"/>
  <c r="F79" i="2" s="1"/>
  <c r="E63" i="2"/>
  <c r="E79" i="2" s="1"/>
  <c r="F57" i="2"/>
  <c r="E57" i="2"/>
  <c r="F42" i="2"/>
  <c r="E42" i="2"/>
  <c r="F38" i="2"/>
  <c r="E38" i="2"/>
  <c r="F31" i="2"/>
  <c r="E31" i="2"/>
  <c r="F27" i="2"/>
  <c r="E27" i="2"/>
  <c r="F23" i="2"/>
  <c r="E23" i="2"/>
  <c r="F19" i="2"/>
  <c r="E19" i="2"/>
  <c r="F9" i="2"/>
  <c r="E9" i="2"/>
  <c r="C60" i="2"/>
  <c r="B60" i="2"/>
  <c r="C41" i="2"/>
  <c r="B41" i="2"/>
  <c r="C38" i="2"/>
  <c r="B38" i="2"/>
  <c r="C31" i="2"/>
  <c r="B31" i="2"/>
  <c r="C25" i="2"/>
  <c r="B25" i="2"/>
  <c r="C17" i="2"/>
  <c r="B17" i="2"/>
  <c r="C9" i="2"/>
  <c r="C47" i="2" s="1"/>
  <c r="C62" i="2" s="1"/>
  <c r="B9" i="2"/>
  <c r="B47" i="2" s="1"/>
  <c r="B62" i="2" s="1"/>
  <c r="D6" i="19"/>
  <c r="E6" i="19" s="1"/>
  <c r="F6" i="19" s="1"/>
  <c r="G6" i="19" s="1"/>
  <c r="C6" i="19"/>
  <c r="D6" i="16"/>
  <c r="E6" i="16" s="1"/>
  <c r="F6" i="16" s="1"/>
  <c r="G6" i="16" s="1"/>
  <c r="C6" i="16"/>
  <c r="B6" i="3"/>
  <c r="F6" i="2"/>
  <c r="E6" i="2"/>
  <c r="A2" i="25"/>
  <c r="A2" i="22"/>
  <c r="A2" i="20"/>
  <c r="A2" i="19"/>
  <c r="A2" i="16"/>
  <c r="F33" i="10" l="1"/>
  <c r="E33" i="10"/>
  <c r="D33" i="10"/>
  <c r="G9" i="10"/>
  <c r="G33" i="10" s="1"/>
  <c r="C33" i="10"/>
  <c r="F43" i="9"/>
  <c r="E43" i="9"/>
  <c r="D43" i="9"/>
  <c r="D77" i="9" s="1"/>
  <c r="C43" i="9"/>
  <c r="B43" i="9"/>
  <c r="G43" i="9"/>
  <c r="G27" i="9"/>
  <c r="G9" i="9" s="1"/>
  <c r="C9" i="9"/>
  <c r="C77" i="9" s="1"/>
  <c r="B9" i="9"/>
  <c r="B77" i="9" s="1"/>
  <c r="F62" i="8"/>
  <c r="G62" i="8"/>
  <c r="C62" i="8"/>
  <c r="D62" i="8"/>
  <c r="B62" i="8"/>
  <c r="E62" i="8"/>
  <c r="B72" i="5"/>
  <c r="B74" i="5" s="1"/>
  <c r="D25" i="5"/>
  <c r="C25" i="5"/>
  <c r="B21" i="5"/>
  <c r="B25" i="5" s="1"/>
  <c r="F84" i="7"/>
  <c r="D84" i="7"/>
  <c r="C84" i="7"/>
  <c r="B84" i="7"/>
  <c r="G103" i="7"/>
  <c r="G84" i="7"/>
  <c r="E84" i="7"/>
  <c r="G75" i="7"/>
  <c r="G48" i="7"/>
  <c r="G9" i="7" s="1"/>
  <c r="D9" i="7"/>
  <c r="E9" i="7"/>
  <c r="F9" i="7"/>
  <c r="F65" i="6"/>
  <c r="F70" i="6" s="1"/>
  <c r="E65" i="6"/>
  <c r="E70" i="6" s="1"/>
  <c r="D65" i="6"/>
  <c r="D70" i="6" s="1"/>
  <c r="C65" i="6"/>
  <c r="B65" i="6"/>
  <c r="G45" i="6"/>
  <c r="G65" i="6" s="1"/>
  <c r="G28" i="6"/>
  <c r="B41" i="6"/>
  <c r="G41" i="6"/>
  <c r="G42" i="6" s="1"/>
  <c r="F47" i="2"/>
  <c r="F59" i="2" s="1"/>
  <c r="F81" i="2" s="1"/>
  <c r="E47" i="2"/>
  <c r="E59" i="2" s="1"/>
  <c r="E81" i="2" s="1"/>
  <c r="F77" i="9"/>
  <c r="E77" i="9"/>
  <c r="A5" i="10"/>
  <c r="A5" i="9"/>
  <c r="A5" i="8"/>
  <c r="A5" i="7"/>
  <c r="A4" i="6"/>
  <c r="A4" i="5"/>
  <c r="G77" i="9" l="1"/>
  <c r="F159" i="7"/>
  <c r="B159" i="7"/>
  <c r="D159" i="7"/>
  <c r="C159" i="7"/>
  <c r="G159" i="7"/>
  <c r="E159" i="7"/>
  <c r="B70" i="6"/>
  <c r="A2" i="10"/>
  <c r="A2" i="9"/>
  <c r="A2" i="8"/>
  <c r="A2" i="7"/>
  <c r="A2" i="6"/>
  <c r="A2" i="5"/>
  <c r="A2" i="4"/>
  <c r="C41" i="3" l="1"/>
  <c r="D41" i="3"/>
  <c r="E41" i="3"/>
  <c r="F41" i="3"/>
  <c r="B41" i="3"/>
  <c r="A2" i="3" l="1"/>
</calcChain>
</file>

<file path=xl/sharedStrings.xml><?xml version="1.0" encoding="utf-8"?>
<sst xmlns="http://schemas.openxmlformats.org/spreadsheetml/2006/main" count="853" uniqueCount="589">
  <si>
    <t>Formato 1 Estado de Situación Financiera Detallado - LDF</t>
  </si>
  <si>
    <t>Estado de Situación Financiera Detallado - LDF</t>
  </si>
  <si>
    <t>(PESOS)</t>
  </si>
  <si>
    <t xml:space="preserve">   Concepto</t>
  </si>
  <si>
    <t>31 de diciembre de 2025</t>
  </si>
  <si>
    <t>Concepto</t>
  </si>
  <si>
    <t>ACTIVO</t>
  </si>
  <si>
    <t>PASIVO</t>
  </si>
  <si>
    <t>Activo Circulante</t>
  </si>
  <si>
    <t>Pasivo Circulante</t>
  </si>
  <si>
    <t>a. Efectivo y Equivalentes (a=a1+a2+a3+a4+a5+a6+a7)</t>
  </si>
  <si>
    <t>a. Cuentas por Pagar a Corto Plazo (a=a1+a2+a3+a4+a5+a6+a7+a8+a9)</t>
  </si>
  <si>
    <t>a1) Efectivo</t>
  </si>
  <si>
    <t>a1) Servicios Personales por Pagar a Corto Plazo</t>
  </si>
  <si>
    <t>a2) Bancos/Tesorería</t>
  </si>
  <si>
    <t>a2) Proveedores por Pagar a Corto Plazo</t>
  </si>
  <si>
    <t>a3) Bancos/Dependencias y Otros</t>
  </si>
  <si>
    <t>a3) Contratistas por Obras Públicas por Pagar a Corto Plazo</t>
  </si>
  <si>
    <t>a4) Inversiones Temporales (Hasta 3 meses)</t>
  </si>
  <si>
    <t>a4) Participaciones y Aportaciones por Pagar a Corto Plazo</t>
  </si>
  <si>
    <t>a5) Fondos con Afectación Específica</t>
  </si>
  <si>
    <t>a5) Transferencias Otorgadas por Pagar a Corto Plazo</t>
  </si>
  <si>
    <t>a6) Depósitos de Fondos de Terceros en Garantía y/o Administración</t>
  </si>
  <si>
    <t>a6) Intereses, Comisiones y Otros Gastos de la Deuda Pública por Pagar a Corto Plazo</t>
  </si>
  <si>
    <t>a7) Otros Efectivos y Equivalentes</t>
  </si>
  <si>
    <t>a7) Retenciones y Contribuciones por Pagar a Corto Plazo</t>
  </si>
  <si>
    <t>b. Derechos a Recibir Efectivo o Equivalentes (b=b1+b2+b3+b4+b5+b6+b7)</t>
  </si>
  <si>
    <t>a8) Devoluciones de la Ley de Ingresos por Pagar a Corto Plazo</t>
  </si>
  <si>
    <t>b1) Inversiones Financieras de Corto Plazo</t>
  </si>
  <si>
    <t>a9) Otras Cuentas por Pagar a Corto Plazo</t>
  </si>
  <si>
    <t>b2) Cuentas por Cobrar a Corto Plazo</t>
  </si>
  <si>
    <t>b. Documentos por Pagar a Corto Plazo (b=b1+b2+b3)</t>
  </si>
  <si>
    <t>b3) Deudores Diversos por Cobrar a Corto Plazo</t>
  </si>
  <si>
    <t>b1) Documentos Comerciales por Pagar a Corto Plazo</t>
  </si>
  <si>
    <t>b4) Ingresos por Recuperar a Corto Plazo</t>
  </si>
  <si>
    <t>b2) Documentos con Contratistas por Obras Públicas por Pagar a Corto Plazo</t>
  </si>
  <si>
    <t>b5) Deudores por Anticipos de la Tesorería a Corto Plazo</t>
  </si>
  <si>
    <t>b3) Otros Documentos por Pagar a Corto Plazo</t>
  </si>
  <si>
    <t>b6) Préstamos Otorgados a Corto Plazo</t>
  </si>
  <si>
    <t>c. Porción a Corto Plazo de la Deuda Pública a Largo Plazo (c=c1+c2)</t>
  </si>
  <si>
    <t>b7) Otros Derechos a Recibir Efectivo o Equivalentes a Corto Plazo</t>
  </si>
  <si>
    <t>c1) Porción a Corto Plazo de la Deuda Pública</t>
  </si>
  <si>
    <t>c. Derechos a Recibir Bienes o Servicios (c=c1+c2+c3+c4+c5)</t>
  </si>
  <si>
    <t>c2) Porción a Corto Plazo de Arrendamiento Financiero</t>
  </si>
  <si>
    <t>c1) Anticipo a Proveedores por Adquisición de Bienes y Prestación de Servicios a Corto Plazo</t>
  </si>
  <si>
    <t>d. Títulos y Valores a Corto Plazo</t>
  </si>
  <si>
    <t>c2) Anticipo a Proveedores por Adquisición de Bienes Inmuebles y Muebles a Corto Plazo</t>
  </si>
  <si>
    <t>e. Pasivos Diferidos a Corto Plazo (e=e1+e2+e3)</t>
  </si>
  <si>
    <t>c3) Anticipo a Proveedores por Adquisición de Bienes Intangibles a Corto Plazo</t>
  </si>
  <si>
    <t>e1) Ingresos Cobrados por Adelantado a Corto Plazo</t>
  </si>
  <si>
    <t>c4) Anticipo a Contratistas por Obras Públicas a Corto Plazo</t>
  </si>
  <si>
    <t>e2) Intereses Cobrados por Adelantado a Corto Plazo</t>
  </si>
  <si>
    <t>c5) Otros Derechos a Recibir Bienes o Servicios a Corto Plazo</t>
  </si>
  <si>
    <t>e3) Otros Pasivos Diferidos a Corto Plazo</t>
  </si>
  <si>
    <t>d. Inventarios (d=d1+d2+d3+d4+d5)</t>
  </si>
  <si>
    <t>f. Fondos y Bienes de Terceros en Garantía y/o Administración a Corto Plazo (f=f1+f2+f3+f4+f5+f6)</t>
  </si>
  <si>
    <t>d1) Inventario de Mercancías para Venta</t>
  </si>
  <si>
    <t>f1) Fondos en Garantía a Corto Plazo</t>
  </si>
  <si>
    <t>d2) Inventario de Mercancías Terminadas</t>
  </si>
  <si>
    <t>f2) Fondos en Administración a Corto Plazo</t>
  </si>
  <si>
    <t>d3) Inventario de Mercancías en Proceso de Elaboración</t>
  </si>
  <si>
    <t>f3) Fondos Contingentes a Corto Plazo</t>
  </si>
  <si>
    <t>d4) Inventario de Materias Primas, Materiales y Suministros para Producción</t>
  </si>
  <si>
    <t>f4) Fondos de Fideicomisos, Mandatos y Contratos Análogos a Corto Plazo</t>
  </si>
  <si>
    <t>d5) Bienes en Tránsito</t>
  </si>
  <si>
    <t>f5) Otros Fondos de Terceros en Garantía y/o Administración a Corto Plazo</t>
  </si>
  <si>
    <t>e. Almacenes</t>
  </si>
  <si>
    <t>f6) Valores y Bienes en Garantía a Corto Plazo</t>
  </si>
  <si>
    <t>f. Estimación por Pérdida o Deterioro de Activos Circulantes (f=f1+f2)</t>
  </si>
  <si>
    <t>g. Provisiones a Corto Plazo (g=g1+g2+g3)</t>
  </si>
  <si>
    <t>f1) Estimaciones para Cuentas Incobrables por Derechos a Recibir Efectivo o Equivalentes</t>
  </si>
  <si>
    <t>g1) Provisión para Demandas y Juicios a Corto Plazo</t>
  </si>
  <si>
    <t>f2) Estimación por Deterioro de Inventarios</t>
  </si>
  <si>
    <t>g2) Provisión para Contingencias a Corto Plazo</t>
  </si>
  <si>
    <t>g. Otros Activos Circulantes (g=g1+g2+g3+g4)</t>
  </si>
  <si>
    <t>g3) Otras Provisiones a Corto Plazo</t>
  </si>
  <si>
    <t>g1) Valores en Garantía</t>
  </si>
  <si>
    <t>h. Otros Pasivos a Corto Plazo (h=h1+h2+h3)</t>
  </si>
  <si>
    <t>g2) Bienes en Garantía (excluye depósitos de fondos)</t>
  </si>
  <si>
    <t>h1) Ingresos por Clasificar</t>
  </si>
  <si>
    <t>g3) Bienes Derivados de Embargos, Decomisos, Aseguramientos y Dación en Pago</t>
  </si>
  <si>
    <t>h2) Recaudación por Participar</t>
  </si>
  <si>
    <t>g4) Adquisición con Fondos de Terceros</t>
  </si>
  <si>
    <t>h3) Otros Pasivos Circulantes</t>
  </si>
  <si>
    <t>IA. Total de Activos Circulantes (IA = a + b + c + d + e + f + g)</t>
  </si>
  <si>
    <t>IIA. Total de Pasivos Circulantes (IIA = a + b + c + d + e + f + g + h)</t>
  </si>
  <si>
    <t>Activo No Circulante</t>
  </si>
  <si>
    <t>Pasivo No Circulante</t>
  </si>
  <si>
    <t>a. Inversiones Financieras a Largo Plazo</t>
  </si>
  <si>
    <t>a. Cuentas por Pagar a Largo Plazo</t>
  </si>
  <si>
    <t xml:space="preserve">b. Derechos a Recibir Efectivo o Equivalentes a Largo Plazo </t>
  </si>
  <si>
    <t>b. Documentos por Pagar a Largo Plazo</t>
  </si>
  <si>
    <t xml:space="preserve">c. Bienes Inmuebles, Infraestructura y Construcciones en Proceso </t>
  </si>
  <si>
    <t>c. Deuda Pública a Largo Plazo</t>
  </si>
  <si>
    <t xml:space="preserve">d. Bienes Muebles </t>
  </si>
  <si>
    <t>d. Pasivos Diferidos a Largo Plazo</t>
  </si>
  <si>
    <t xml:space="preserve">e. Activos Intangibles </t>
  </si>
  <si>
    <t>e. Fondos y Bienes de Terceros en Garantía y/o en Administración a Largo Plazo</t>
  </si>
  <si>
    <t xml:space="preserve">f. Depreciación, Deterioro y Amortización Acumulada de Bienes </t>
  </si>
  <si>
    <t>f. Provisiones a Largo Plazo</t>
  </si>
  <si>
    <t>g. Activos Diferidos</t>
  </si>
  <si>
    <t>h. Estimación por Pérdida o Deterioro de Activos no Circulantes</t>
  </si>
  <si>
    <t>IIB. Total de Pasivos No Circulantes (IIB = a + b + c + d + e + f)</t>
  </si>
  <si>
    <t>i. Otros Activos no Circulantes</t>
  </si>
  <si>
    <t>II. Total del Pasivo (II = IIA + IIB)</t>
  </si>
  <si>
    <t>IB. Total de Activos No Circulantes (IB = a + b + c + d + e + f + g + h + i)</t>
  </si>
  <si>
    <t>HACIENDA PÚBLICA/PATRIMONIO</t>
  </si>
  <si>
    <t>I. Total del Activo (I = IA + IB)</t>
  </si>
  <si>
    <t>IIIA. Hacienda Pública/Patrimonio Contribuido (IIIA = a + b + c)</t>
  </si>
  <si>
    <t>a. Aportaciones</t>
  </si>
  <si>
    <t>b. Donaciones de Capital</t>
  </si>
  <si>
    <t>c. Actualización de la Hacienda Pública/Patrimonio</t>
  </si>
  <si>
    <t>IIIB. Hacienda Pública/Patrimonio Generado (IIIB = a + b + c + d + e)</t>
  </si>
  <si>
    <t>a. Resultado del Ejercicio (Ahorro/Desahorro)</t>
  </si>
  <si>
    <t>b. Resultados de Ejercicios Anteriores</t>
  </si>
  <si>
    <t>c. Revalúos</t>
  </si>
  <si>
    <t>d. Reservas</t>
  </si>
  <si>
    <t>e. Rectificaciones de Resultados de Ejercicios Anteriores</t>
  </si>
  <si>
    <t>IIIC. Exceso o Insuficiencia en la Actualización de la Hacienda Pública/Patrimonio (IIIC=a+b)</t>
  </si>
  <si>
    <t>a. Resultado por Posición Monetaria</t>
  </si>
  <si>
    <t>b. Resultado por Tenencia de Activos no Monetarios</t>
  </si>
  <si>
    <t>III. Total Hacienda Pública/Patrimonio (III = IIIA + IIIB + IIIC)</t>
  </si>
  <si>
    <t>IV. Total del Pasivo y Hacienda Pública/Patrimonio (IV = II + III)</t>
  </si>
  <si>
    <t>Formato 2 Informe Analítico de la Deuda Pública y Otros Pasivos - LDF</t>
  </si>
  <si>
    <t>Informe Analítico de la Deuda Pública y Otros Pasivos - LDF</t>
  </si>
  <si>
    <t>Del 1 de enero al XX de XXX de 2026</t>
  </si>
  <si>
    <t>Denominación de la Deuda Pública y Otros Pasivos</t>
  </si>
  <si>
    <t>Disposiciones del Periodo</t>
  </si>
  <si>
    <t>Amortizaciones del Periodo</t>
  </si>
  <si>
    <t>Revaluaciones, Reclasificaciones y Otros Ajustes</t>
  </si>
  <si>
    <t>Saldo Final del Periodo</t>
  </si>
  <si>
    <t>Pago de Intereses del Periodo</t>
  </si>
  <si>
    <t>Pago de Comisiones y demás costos asociados durante el Periodo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</si>
  <si>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</si>
  <si>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</si>
  <si>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</si>
  <si>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</si>
  <si>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</si>
  <si>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</si>
  <si>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</si>
  <si>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</si>
  <si>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</si>
  <si>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 xml:space="preserve">2. Otros Pasivos </t>
  </si>
  <si>
    <t>3. Total de la Deuda Pública y Otros Pasivos (3=1+2)</t>
  </si>
  <si>
    <r>
      <t xml:space="preserve">4. Deuda Contingente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</si>
  <si>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Deuda Contingente 1</t>
  </si>
  <si>
    <t>B. Deuda Contingente 2</t>
  </si>
  <si>
    <t>C. Deuda Contingente XX</t>
  </si>
  <si>
    <r>
      <t xml:space="preserve">5. Valor de Instrumentos Bono Cupón Cero 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(Informativo)</t>
    </r>
  </si>
  <si>
    <t>A. Instrumento Bono Cupón Cero 1</t>
  </si>
  <si>
    <t>B. Instrumento Bono Cupón Cero 2</t>
  </si>
  <si>
    <t>C. Instrumento Bono Cupón Cero XX</t>
  </si>
  <si>
    <t>*</t>
  </si>
  <si>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 xml:space="preserve"> 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
</t>
    </r>
    <r>
      <rPr>
        <vertAlign val="superscript"/>
        <sz val="11"/>
        <rFont val="Calibri"/>
        <family val="2"/>
        <scheme val="minor"/>
      </rPr>
      <t>2</t>
    </r>
    <r>
      <rPr>
        <sz val="11"/>
        <rFont val="Calibri"/>
        <family val="2"/>
        <scheme val="minor"/>
      </rPr>
      <t xml:space="preserve"> 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</si>
  <si>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</si>
  <si>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</si>
  <si>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</si>
  <si>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</si>
  <si>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 Relacionados (o)</t>
  </si>
  <si>
    <t>Tasa Efectiva (p)</t>
  </si>
  <si>
    <t>6. Obligaciones a Corto Plazo (Informativo)</t>
  </si>
  <si>
    <t>A. Crédito 1</t>
  </si>
  <si>
    <t>B. Crédito 2</t>
  </si>
  <si>
    <t>C. Crédito XX</t>
  </si>
  <si>
    <t>Formato 3 Informe Analítico de Obligaciones Diferentes de Financiamientos - LDF</t>
  </si>
  <si>
    <t>Informe Analítico de Obligaciones Diferentes de Financiamientos – LDF</t>
  </si>
  <si>
    <t>Denominación de las Obligaciones Diferentes de Financiamiento</t>
  </si>
  <si>
    <t>Fecha del Contrato</t>
  </si>
  <si>
    <t>Fecha de inicio de operación del proyecto</t>
  </si>
  <si>
    <t>Fecha de vencimiento</t>
  </si>
  <si>
    <t>Monto de la inversión pactado</t>
  </si>
  <si>
    <t>Plazo pactado</t>
  </si>
  <si>
    <t>Monto promedio mensual del pago de la contraprestación</t>
  </si>
  <si>
    <t>Monto promedio mensual del pago de la contraprestación correspondiente al pago de inversión</t>
  </si>
  <si>
    <t>Monto pagado de la 
inversión al XX de 
XXXX de 20XN_x000D_</t>
  </si>
  <si>
    <t>Monto pagado 
de la inversión 
actualizado al 
XX de XXXX de 
20XN</t>
  </si>
  <si>
    <t>Saldo pendiente 
por pagar de la 
inversión al XX 
de XXXX de 
20XN</t>
  </si>
  <si>
    <t>A. Asociaciones Público Privadas (APP’s) (A=a+b+c+d)</t>
  </si>
  <si>
    <t>a) APP 1</t>
  </si>
  <si>
    <t>b) APP 2</t>
  </si>
  <si>
    <t>c) APP 3</t>
  </si>
  <si>
    <t>d) APP XX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</si>
  <si>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</si>
  <si>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</si>
  <si>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</si>
  <si>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</si>
  <si>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</si>
  <si>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</si>
  <si>
    <t>Formato 4 Balance Presupuestario - LDF</t>
  </si>
  <si>
    <t>Balance Presupuestario - LDF</t>
  </si>
  <si>
    <t>Estimado/
Aprobado</t>
  </si>
  <si>
    <t>Devengado</t>
  </si>
  <si>
    <t>Recaudado/
Pagado</t>
  </si>
  <si>
    <t>A. Ingresos Totales (A = A1+A2+A3)</t>
  </si>
  <si>
    <t>A1. Ingresos de Libre Disposición</t>
  </si>
  <si>
    <t>A2. Transferencias Federales Etiquetadas</t>
  </si>
  <si>
    <t>A3. Financiamiento Neto</t>
  </si>
  <si>
    <t>B. Egresos Presupuestarios1 (B = B1+B2)</t>
  </si>
  <si>
    <t>B1. Gasto No Etiquetado (sin incluir Amortización de la Deuda Pública)</t>
  </si>
  <si>
    <t xml:space="preserve">B2. Gasto Etiquetado (sin incluir Amortización de la Deuda Pública) </t>
  </si>
  <si>
    <t>C. Remanentes del Ejercicio Anterior ( C = C1 + C2 )</t>
  </si>
  <si>
    <t>C1. Remanentes de Ingresos de Libre Disposición aplicados en el periodo</t>
  </si>
  <si>
    <t>C2. Remanentes de Transferencias Federales Etiquetadas aplicados en el periodo</t>
  </si>
  <si>
    <t xml:space="preserve">I. Balance Presupuestario (I = A – B + C)  </t>
  </si>
  <si>
    <t>II. Balance Presupuestario sin Financiamiento Neto (II = I - A3)</t>
  </si>
  <si>
    <t>III. Balance Presupuestario sin Financiamiento Neto y sin Remanentes del Ejercicio Anterior (III= II - C)</t>
  </si>
  <si>
    <t>Aprobado</t>
  </si>
  <si>
    <t>Pagado</t>
  </si>
  <si>
    <t>E. Intereses, Comisiones y Gastos de la Deuda (E = E1+E2)</t>
  </si>
  <si>
    <t>E1. Intereses, Comisiones y Gastos de la Deuda con Gasto No Etiquetado</t>
  </si>
  <si>
    <t>E2. Intereses, Comisiones y Gastos de la Deuda con Gasto Etiquetado</t>
  </si>
  <si>
    <t>IV. Balance Primario (IV = III + E)</t>
  </si>
  <si>
    <t>F. Financiamiento (F = F1 + F2)</t>
  </si>
  <si>
    <t>F1. Financiamiento con Fuente de Pago de Ingresos de Libre Disposición</t>
  </si>
  <si>
    <t>F2. Financiamiento con Fuente de Pago de Transferencias Federales Etiquetadas</t>
  </si>
  <si>
    <t>G. Amortización de la Deuda (G = G1 + G2)</t>
  </si>
  <si>
    <t>G1. Amortización de la Deuda Pública con Gasto No Etiquetado</t>
  </si>
  <si>
    <t>G2. Amortización de la Deuda Pública con Gasto Etiquetado</t>
  </si>
  <si>
    <t>A3. Financiamiento Neto (A3 = F – G )</t>
  </si>
  <si>
    <t xml:space="preserve">A1. Ingresos de Libre Disposición </t>
  </si>
  <si>
    <t>A3.1 Financiamiento Neto con Fuente de Pago de Ingresos de Libre Disposición (A3.1 = F1 – G1)</t>
  </si>
  <si>
    <t>V. Balance Presupuestario de Recursos Disponibles (V = A1 + A3.1 – B 1 + C1)</t>
  </si>
  <si>
    <t>VI. Balance Presupuestario de Recursos Disponibles sin Financiamiento Neto (VI = V – A3.1)</t>
  </si>
  <si>
    <t>A3.2 Financiamiento Neto con Fuente de Pago de Transferencias Federales Etiquetadas (A3.2 = F2 – G2)</t>
  </si>
  <si>
    <t>B2. Gasto Etiquetado (sin incluir Amortización de la Deuda Pública)</t>
  </si>
  <si>
    <t>VII. Balance Presupuestario de Recursos Etiquetados (VII = A2 + A3.2 – B2 + C2)</t>
  </si>
  <si>
    <t>VIII. Balance Presupuestario de Recursos Etiquetados sin Financiamiento Neto (VIII = VII – A3.2)</t>
  </si>
  <si>
    <t>Formato 5 Estado Analítico de Ingresos Detallado - LDF</t>
  </si>
  <si>
    <t>Estado Analítico de Ingresos Detallado - LDF</t>
  </si>
  <si>
    <t>Ingreso</t>
  </si>
  <si>
    <t>Diferencia</t>
  </si>
  <si>
    <t>Estimado</t>
  </si>
  <si>
    <t>Ampliaciones/ (Reducciones)</t>
  </si>
  <si>
    <t>Modificado</t>
  </si>
  <si>
    <t>Recaudado</t>
  </si>
  <si>
    <t>Ingresos de Libre Disposición</t>
  </si>
  <si>
    <t>A. Impuestos</t>
  </si>
  <si>
    <t>B. Cuotas y Aportaciones de Seguridad Social</t>
  </si>
  <si>
    <t>C. Contribuciones de Mejoras</t>
  </si>
  <si>
    <t>D. Derechos</t>
  </si>
  <si>
    <t>E. Productos</t>
  </si>
  <si>
    <t>F. Aprovechamientos</t>
  </si>
  <si>
    <t>G. Ingresos por Venta de Bienes y Prestación de Servicios</t>
  </si>
  <si>
    <t>H. Participaciones (H=h1+h2+h3+h4+h5+h6+h7+h8+h9+h10+h11)</t>
  </si>
  <si>
    <t xml:space="preserve">h1) Fondo General de Participaciones </t>
  </si>
  <si>
    <t>h2) Fondo de Fomento Municipal</t>
  </si>
  <si>
    <t>h3) Fondo de Fiscalización y Recaudación</t>
  </si>
  <si>
    <t>h4) Fondo de Compensación</t>
  </si>
  <si>
    <t>h5) Fondo de Extracción de Hidrocarburos</t>
  </si>
  <si>
    <t>h6) Impuesto Especial Sobre Producción y Servicios</t>
  </si>
  <si>
    <t>h7) 0.136% de la Recaudación Federal Participable</t>
  </si>
  <si>
    <t>h8) 3.17% Sobre Extracción de Petróleo</t>
  </si>
  <si>
    <t>h9) Gasolinas y Diésel</t>
  </si>
  <si>
    <t>h10) Fondo del Impuesto Sobre la Renta</t>
  </si>
  <si>
    <t>h11) Fondo de Estabilización de los Ingresos de las Entidades Federativas</t>
  </si>
  <si>
    <t>I. Incentivos Derivados de la Colaboración Fiscal (I=i1+i2+i3+i4+i5)</t>
  </si>
  <si>
    <t>i1) Tenencia o Uso de Vehículos</t>
  </si>
  <si>
    <t>i2) Fondo de Compensación ISAN</t>
  </si>
  <si>
    <t>i3) Impuesto Sobre Automóviles Nuevos</t>
  </si>
  <si>
    <t>i4) Fondo de Compensación de Repecos-Intermedios</t>
  </si>
  <si>
    <t>i5) Otros Incentivos Económicos</t>
  </si>
  <si>
    <t>J. Transferencias y Asignaciones</t>
  </si>
  <si>
    <t>K. Convenios</t>
  </si>
  <si>
    <t>k1) Otros Convenios y Subsidios</t>
  </si>
  <si>
    <t>L. Otros Ingresos de Libre Disposición (L=l1+l2)</t>
  </si>
  <si>
    <t xml:space="preserve">l1) Participaciones en Ingresos Locales </t>
  </si>
  <si>
    <t>l2) Otros Ingresos de Libre Disposición</t>
  </si>
  <si>
    <t>I. Total de Ingresos de Libre Disposición (I=A+B+C+D+E+F+G+H+I+J+K+L)</t>
  </si>
  <si>
    <t>Ingresos Excedentes de Ingresos de Libre Disposición</t>
  </si>
  <si>
    <t xml:space="preserve">Transferencias Federales Etiquetadas </t>
  </si>
  <si>
    <t>A. Aportaciones (A=a1+a2+a3+a4+a5+a6+a7+a8)</t>
  </si>
  <si>
    <t>a1) Fondo de Aportaciones para la Nómina Educativa y Gasto Operativo</t>
  </si>
  <si>
    <t>a2) Fondo de Aportaciones para los Servicios de Salud</t>
  </si>
  <si>
    <t>a3) Fondo de Aportaciones para la Infraestructura Social</t>
  </si>
  <si>
    <t>a4) Fondo de Aportaciones para el Fortalecimiento de los Municipios y de las Demarcaciones Territoriales del Distrito Federal</t>
  </si>
  <si>
    <t>a5) Fondo de Aportaciones Múltiples</t>
  </si>
  <si>
    <t>a6) Fondo de Aportaciones para la Educación Tecnológica y de Adultos</t>
  </si>
  <si>
    <t>a7) Fondo de Aportaciones para la Seguridad Pública de los Estados y del Distrito Federal</t>
  </si>
  <si>
    <t>a8) Fondo de Aportaciones para el Fortalecimiento de las Entidades Federativas</t>
  </si>
  <si>
    <t>B. Convenios (B=b1+b2+b3+b4)</t>
  </si>
  <si>
    <t>b1) Convenios de Protección Social en Salud</t>
  </si>
  <si>
    <t>b2) Convenios de Descentralización</t>
  </si>
  <si>
    <t>b3) Convenios de Reasignación</t>
  </si>
  <si>
    <t>b4) Otros Convenios y Subsidios</t>
  </si>
  <si>
    <t>C. Fondos Distintos de Aportaciones (C=c1+c2)</t>
  </si>
  <si>
    <t>c1) Fondo para Entidades Federativas y Municipios Productores de Hidrocarburos</t>
  </si>
  <si>
    <t>c2) Fondo Minero</t>
  </si>
  <si>
    <t>D. Transferencias, Asignaciones, Subsidios y Subvenciones, y Pensiones y Jubilaciones</t>
  </si>
  <si>
    <t>E. Otras Transferencias Federales Etiquetadas</t>
  </si>
  <si>
    <t>II. Total de Transferencias Federales Etiquetadas (II = A + B + C + D + E)</t>
  </si>
  <si>
    <t>III. Ingresos Derivados de Financiamientos (III = A)</t>
  </si>
  <si>
    <t>A. Ingresos Derivados de Financiamientos</t>
  </si>
  <si>
    <t>IV. Total de Ingresos (IV = I + II + III)</t>
  </si>
  <si>
    <t>Datos Informativos</t>
  </si>
  <si>
    <t>1. Ingresos Derivados de Financiamientos con Fuente de Pago de Ingresos de Libre Disposición</t>
  </si>
  <si>
    <t>2. Ingresos Derivados de Financiamientos con Fuente de Pago de Transferencias Federales Etiquetadas</t>
  </si>
  <si>
    <t>3. Ingresos Derivados de Financiamientos (3 = 1 + 2)</t>
  </si>
  <si>
    <t>Formato 6 a) Estado Analítico del Ejercicio del Presupuesto de Egresos Detallado - LDF 
                       (Clasificación por Objeto del Gasto)</t>
  </si>
  <si>
    <t>Estado Analítico del Ejercicio del Presupuesto de Egresos Detallado - LDF</t>
  </si>
  <si>
    <t xml:space="preserve">Clasificación por Objeto del Gasto (Capítulo y Concepto) </t>
  </si>
  <si>
    <t>Egresos</t>
  </si>
  <si>
    <t>Subejercicio</t>
  </si>
  <si>
    <t xml:space="preserve">Ampliaciones/ (Reducciones) </t>
  </si>
  <si>
    <t xml:space="preserve">Modificado 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</si>
  <si>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</si>
  <si>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</si>
  <si>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</si>
  <si>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</si>
  <si>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</si>
  <si>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</si>
  <si>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</si>
  <si>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</si>
  <si>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</si>
  <si>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</si>
  <si>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</si>
  <si>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</si>
  <si>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</si>
  <si>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</si>
  <si>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</si>
  <si>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</si>
  <si>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</si>
  <si>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</si>
  <si>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</si>
  <si>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</si>
  <si>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</si>
  <si>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</si>
  <si>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</si>
  <si>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</si>
  <si>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</si>
  <si>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</si>
  <si>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</si>
  <si>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</si>
  <si>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</si>
  <si>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</si>
  <si>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</si>
  <si>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</si>
  <si>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</si>
  <si>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</si>
  <si>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</si>
  <si>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</si>
  <si>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</si>
  <si>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</si>
  <si>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</si>
  <si>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</si>
  <si>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</si>
  <si>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</si>
  <si>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</si>
  <si>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</si>
  <si>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</si>
  <si>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</si>
  <si>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</si>
  <si>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</si>
  <si>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</si>
  <si>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</si>
  <si>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</si>
  <si>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</si>
  <si>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</si>
  <si>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</si>
  <si>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</si>
  <si>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</si>
  <si>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</si>
  <si>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</si>
  <si>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</si>
  <si>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</si>
  <si>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 xml:space="preserve">          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</si>
  <si>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</si>
  <si>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</si>
  <si>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</si>
  <si>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</si>
  <si>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</si>
  <si>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</si>
  <si>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</si>
  <si>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</si>
  <si>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</si>
  <si>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</si>
  <si>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</si>
  <si>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</si>
  <si>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</si>
  <si>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</si>
  <si>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</si>
  <si>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</si>
  <si>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Formato 6 b) Estado Analítico del Ejercicio del Presupuesto de Egresos Detallado - LDF 
                        (Clasificación Administrativa)</t>
  </si>
  <si>
    <t>Clasificación Administrativa</t>
  </si>
  <si>
    <t>I. Gasto No Etiquetado (I=A+B+C+D+E+F+G+H)</t>
  </si>
  <si>
    <t>H. Dependencia o Unidad Administrativa xx</t>
  </si>
  <si>
    <t>II. Gasto Etiquetado (II=A+B+C+D+E+F+G+H)</t>
  </si>
  <si>
    <t>Formato 6 c) Estado Analítico del Ejercicio del Presupuesto de Egresos Detallado -LDF 
                       (Clasificación Funcional)</t>
  </si>
  <si>
    <t>Clasificación Funcional (Finalidad y Función)</t>
  </si>
  <si>
    <t>Ampliaciones / (Reducciones)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</si>
  <si>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</si>
  <si>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</si>
  <si>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</si>
  <si>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</si>
  <si>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</si>
  <si>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</si>
  <si>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</si>
  <si>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</si>
  <si>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</si>
  <si>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</si>
  <si>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</si>
  <si>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</si>
  <si>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</si>
  <si>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</si>
  <si>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</si>
  <si>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</si>
  <si>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</si>
  <si>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</si>
  <si>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</si>
  <si>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</si>
  <si>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</si>
  <si>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</si>
  <si>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</si>
  <si>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</si>
  <si>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</si>
  <si>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</si>
  <si>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</si>
  <si>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</si>
  <si>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</si>
  <si>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 / Costo Financiero de la Deuda</t>
  </si>
  <si>
    <t>d2) Transferencias, Participaciones y Aportaciones Entre Diferentes Niveles y Órdenes de Gobierno</t>
  </si>
  <si>
    <t>d3) Saneamiento del Sistema Financiero</t>
  </si>
  <si>
    <t>d4) Adeudos de Ejercicios Fiscales Anteriores</t>
  </si>
  <si>
    <t>II. Gasto Etiquetado (II=A+B+C+D)</t>
  </si>
  <si>
    <t>Formato 6 d) Estado Analítico del Ejercicio del Presupuesto de Egresos Detallado  - LDF
                        (Clasificación de Servicios Personales por Categoría)</t>
  </si>
  <si>
    <t>Clasificación de Servicios Personales por Categoría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</si>
  <si>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</si>
  <si>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</si>
  <si>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</si>
  <si>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</si>
  <si>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</si>
  <si>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</si>
  <si>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</si>
  <si>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(E=e1+e2)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</si>
  <si>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</si>
  <si>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</si>
  <si>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</si>
  <si>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</si>
  <si>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</si>
  <si>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Formato 7 a) Proyecciones de Ingresos - LDF</t>
  </si>
  <si>
    <t>Proyecciones de Ingresos - LDF</t>
  </si>
  <si>
    <t>(CIFRAS NOMINALES)</t>
  </si>
  <si>
    <t>1.   Ingresos de Libre Disposición (1=A+B+C+D+E+F+G+H+I+J+K+L)</t>
  </si>
  <si>
    <t>A.     Impuestos</t>
  </si>
  <si>
    <t>B.     Cuotas y Aportaciones de Seguridad Social</t>
  </si>
  <si>
    <t>C.    Contribuciones de Mejoras</t>
  </si>
  <si>
    <t>D.    Derechos</t>
  </si>
  <si>
    <t>E.     Productos</t>
  </si>
  <si>
    <t>F.     Aprovechamientos</t>
  </si>
  <si>
    <t>G.    Ingresos por Venta de Bienes y Prestación de Servicios</t>
  </si>
  <si>
    <t>H.    Participaciones</t>
  </si>
  <si>
    <t>I.      Incentivos Derivados de la Colaboración Fiscal</t>
  </si>
  <si>
    <t>J.     Transferencias y Asignaciones</t>
  </si>
  <si>
    <t>K.     Convenios</t>
  </si>
  <si>
    <t>L.     Otros Ingresos de Libre Disposición</t>
  </si>
  <si>
    <t/>
  </si>
  <si>
    <t>2.   Transferencias Federales Etiquetadas (2=A+B+C+D+E)</t>
  </si>
  <si>
    <t>A.     Aportaciones</t>
  </si>
  <si>
    <t>B.     Convenios</t>
  </si>
  <si>
    <t>C.    Fondos Distintos de Aportaciones</t>
  </si>
  <si>
    <t>D.    Transferencias, Asignaciones, Subsidios y Subvenciones, y Pensiones y Jubilaciones</t>
  </si>
  <si>
    <t>E.     Otras Transferencias Federales Etiquetadas</t>
  </si>
  <si>
    <t>3.   Ingresos Derivados de Financiamientos (3=A)</t>
  </si>
  <si>
    <t>A.     Ingresos Derivados de Financiamientos</t>
  </si>
  <si>
    <t>4.   Total de Ingresos Proyectados (4=1+2+3)</t>
  </si>
  <si>
    <t>1. Ingresos Derivados de Financiamientos con Fuente de Pago de Recursos de Libre Disposición</t>
  </si>
  <si>
    <t>3. Ingresos Derivados de Financiamiento (3 = 1 + 2)</t>
  </si>
  <si>
    <t>Formato 7 b) Proyecciones de Egresos - LDF</t>
  </si>
  <si>
    <t>Proyecciones de Egresos - LDF</t>
  </si>
  <si>
    <t>1. Gasto No Etiquetado (1=A+B+C+D+E+F+G+H+I)</t>
  </si>
  <si>
    <t>A.     Servicios Personales</t>
  </si>
  <si>
    <t>B.     Materiales y Suministros</t>
  </si>
  <si>
    <t>C.    Servicios Generales</t>
  </si>
  <si>
    <t>D.    Transferencias, Asignaciones, Subsidios y Otras Ayudas</t>
  </si>
  <si>
    <t>E.     Bienes Muebles, Inmuebles e Intangibles</t>
  </si>
  <si>
    <t>F.     Inversión Pública</t>
  </si>
  <si>
    <t>G.    Inversiones Financieras y Otras Provisiones</t>
  </si>
  <si>
    <t xml:space="preserve">H.    Participaciones y Aportaciones </t>
  </si>
  <si>
    <t>I.      Deuda Pública</t>
  </si>
  <si>
    <t>2. Gasto Etiquetado (2=A+B+C+D+E+F+G+H+I)</t>
  </si>
  <si>
    <t>H.    Participaciones y Aportaciones</t>
  </si>
  <si>
    <t>3. Total de Egresos Proyectados (3 = 1 + 2)</t>
  </si>
  <si>
    <t>Formato 7 c) Resultados de Ingresos - LDF</t>
  </si>
  <si>
    <t>Resultados de Ingresos - LDF</t>
  </si>
  <si>
    <t>1. Ingresos de Libre Disposición (1=A+B+C+D+E+F+G+H+I+J+K+L)</t>
  </si>
  <si>
    <t>2. Transferencias Federales Etiquetadas (2=A+B+C+D+E)</t>
  </si>
  <si>
    <t>3. Ingresos Derivados de Financiamientos (3=A)</t>
  </si>
  <si>
    <t>4. Total de Resultados de Ingresos (4=1+2+3)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</si>
  <si>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al momento contable de los ingresos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</si>
  <si>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>. Los importes corresponden a los ingresos devengados al cierre trimestral más reciente disponible y estimados para el resto del ejercicio.</t>
    </r>
  </si>
  <si>
    <t>Formato 7 d) Resultados de Egresos - LDF</t>
  </si>
  <si>
    <t>Resultados de Egresos - LDF</t>
  </si>
  <si>
    <r>
      <rPr>
        <vertAlign val="superscript"/>
        <sz val="8.25"/>
        <color theme="1"/>
        <rFont val="Calibri"/>
        <family val="2"/>
      </rPr>
      <t>1</t>
    </r>
    <r>
      <rPr>
        <sz val="11"/>
        <color theme="1"/>
        <rFont val="Calibri"/>
        <family val="2"/>
        <scheme val="minor"/>
      </rPr>
      <t>. Los importes corresponden a los egresos totales devengados.</t>
    </r>
  </si>
  <si>
    <r>
      <rPr>
        <vertAlign val="superscript"/>
        <sz val="8.25"/>
        <color theme="1"/>
        <rFont val="Calibri"/>
        <family val="2"/>
      </rPr>
      <t>2</t>
    </r>
    <r>
      <rPr>
        <sz val="11"/>
        <color theme="1"/>
        <rFont val="Calibri"/>
        <family val="2"/>
        <scheme val="minor"/>
      </rPr>
      <t xml:space="preserve">. Los importes corresponden a los egresos devengados al cierre trimestral más reciente disponible y estimados para el resto del ejercicio. </t>
    </r>
  </si>
  <si>
    <t>Formato 8) Informe sobre Estudios Actuariales – LDF</t>
  </si>
  <si>
    <t>Informe sobre Estudios Actuariales - LDF</t>
  </si>
  <si>
    <t>Pensiones y jubilaciones</t>
  </si>
  <si>
    <t>Salud</t>
  </si>
  <si>
    <t>Riesgos de trabajo</t>
  </si>
  <si>
    <t>Invalidez y vida</t>
  </si>
  <si>
    <t>Otras prestaciones sociales</t>
  </si>
  <si>
    <t>Tipo de Sistema</t>
  </si>
  <si>
    <t>Prestación laboral o Fondo general para trabajadores del estado o municipio</t>
  </si>
  <si>
    <t>Beneficio definido, Contribución definida o Mixto</t>
  </si>
  <si>
    <t>Población afiliada</t>
  </si>
  <si>
    <t>Activos</t>
  </si>
  <si>
    <t>Edad máxima</t>
  </si>
  <si>
    <t>Edad mínima</t>
  </si>
  <si>
    <t>Edad promedio</t>
  </si>
  <si>
    <t>Pensionados y Jubilados</t>
  </si>
  <si>
    <t>Beneficiarios</t>
  </si>
  <si>
    <t>Promedio de años de servicio (trabajadores activos)</t>
  </si>
  <si>
    <t>Aportación individual al plan de pensión como % del salario</t>
  </si>
  <si>
    <t>Aportación del ente público al plan de pensión como % del salario</t>
  </si>
  <si>
    <t>Crecimiento esperado de los pensionados y jubilados (como %)</t>
  </si>
  <si>
    <t>Crecimiento esperado de los activos (como %)</t>
  </si>
  <si>
    <t>Edad de Jubilación o Pensión</t>
  </si>
  <si>
    <t>Esperanza de vida</t>
  </si>
  <si>
    <t>Ingresos del Fondo</t>
  </si>
  <si>
    <t>Ingresos Anuales al Fondo de Pensiones</t>
  </si>
  <si>
    <t>Nómina anual</t>
  </si>
  <si>
    <t>Beneficiarios de Pensionados y Jubilados</t>
  </si>
  <si>
    <t>Monto mensual por pensión</t>
  </si>
  <si>
    <t>Máximo</t>
  </si>
  <si>
    <t>Mínimo</t>
  </si>
  <si>
    <t>Promedio</t>
  </si>
  <si>
    <t>Monto de la reserva</t>
  </si>
  <si>
    <t>Valor presente de las obligaciones</t>
  </si>
  <si>
    <t>Pensiones y Jubilaciones en curso de pago</t>
  </si>
  <si>
    <t>Generación actual</t>
  </si>
  <si>
    <t>Generaciones futuras</t>
  </si>
  <si>
    <t>Valor presente de las contribuciones asociadas a los sueldos futuros de cotización X%</t>
  </si>
  <si>
    <t>Valor presente de aportaciones futuras</t>
  </si>
  <si>
    <t>Otros Ingresos</t>
  </si>
  <si>
    <t>Déficit/superávit actuarial</t>
  </si>
  <si>
    <t>Periodo de suficiencia</t>
  </si>
  <si>
    <t>Año de descapitalización</t>
  </si>
  <si>
    <t>Tasa de rendimiento</t>
  </si>
  <si>
    <t>Estudio actuarial</t>
  </si>
  <si>
    <t>Año de elaboración del estudio actuarial</t>
  </si>
  <si>
    <t>Empresa que elaboró el estudio actuarial</t>
  </si>
  <si>
    <t>MUNICIPIO DE ACAMBARO, GTO.</t>
  </si>
  <si>
    <t>AL 31 DE DICIEMBRE DE 2025  Y AL 30 DE JUNIO DEL 2026</t>
  </si>
  <si>
    <t>DEL 1 DE ENERO DEL 2026 AL 30 DE JUNIO DEL 2026</t>
  </si>
  <si>
    <t>03243 FONDO 1 EJERCICIO 2025</t>
  </si>
  <si>
    <t>03244 FONDO 1 EJERCICIO 2026</t>
  </si>
  <si>
    <t>03343 FONDO 2 EJERCICIO 2025</t>
  </si>
  <si>
    <t>03344 FONDO 2 EJERCICIO 2026</t>
  </si>
  <si>
    <t>03420 CONVENIOS ESTATALES 2025</t>
  </si>
  <si>
    <t>03421 CONVENIOS FEDERALES 2025</t>
  </si>
  <si>
    <t>03422 CONVENIOS ESTATALES 2026</t>
  </si>
  <si>
    <t>03423 CONVENIOS FEERALES 2026</t>
  </si>
  <si>
    <t>02101 CONTRALORIA</t>
  </si>
  <si>
    <t>02102 DEPARTAMENTO JURIDICO</t>
  </si>
  <si>
    <t>02103 JUZGADO MUNICIPAL</t>
  </si>
  <si>
    <t>02104 PRESIDENTE, SINDICO Y  REGIDORES</t>
  </si>
  <si>
    <t>02105 PRESIDENCIA MUNICIPAL</t>
  </si>
  <si>
    <t>02106 SECRETARIA DEL H. AYUNTAMIENTO</t>
  </si>
  <si>
    <t>02107 DIRECCION DE PLANEACION Y DESARROLLO INS</t>
  </si>
  <si>
    <t>02108 TESORERIA MUNICIPAL</t>
  </si>
  <si>
    <t>02109 INSPECCION Y FISCALIZACION</t>
  </si>
  <si>
    <t>02110 IMPUESTO INMOBILIARIO</t>
  </si>
  <si>
    <t>02111 CATASTRO</t>
  </si>
  <si>
    <t>02112 DIRECCION DE SEGURIDAD PUBLICA</t>
  </si>
  <si>
    <t>02113 COORDINACION DE TRANSITO Y TRANSPORTE</t>
  </si>
  <si>
    <t>02114 COORDINACION DE PROTECCION CIVIL</t>
  </si>
  <si>
    <t>02115 DEPARTAMENTO DE COMUNICACION SOCIAL</t>
  </si>
  <si>
    <t>02116 OFICIALIA MAYOR</t>
  </si>
  <si>
    <t>02117 UNIDAD DE ACCESO A LA INFORMACION PUBLIC</t>
  </si>
  <si>
    <t>02118 OFICINA DE RELACIONES EXTERIORES</t>
  </si>
  <si>
    <t>02120 PROCURADURIA AUXILIAR EN MATERIA DE ASIS</t>
  </si>
  <si>
    <t>02121 DIRECCION DE ASUNTOS EXTERNOS Y DELEGADO</t>
  </si>
  <si>
    <t>02201 DEPARTAMENTO DE PARQUES Y JARDINES</t>
  </si>
  <si>
    <t>02202 ECOLOGIA</t>
  </si>
  <si>
    <t>02203 DIRECCION DE DESARROLLO URBANO MUNICIPAL</t>
  </si>
  <si>
    <t>02204 DIRECCION DEL CENTRO DE CONTROL ANTIRRAB</t>
  </si>
  <si>
    <t>02206 ACCION DEPORTIVA</t>
  </si>
  <si>
    <t>02207 DIRECCION DE LA MUJER</t>
  </si>
  <si>
    <t>02208 DIRECCION DE DESARROLLO SOCIAL</t>
  </si>
  <si>
    <t>02209 DEPARTAMENTO DE LIMPIA Y RECOLECCION DE</t>
  </si>
  <si>
    <t>02210 RASTRO MUNICIPAL</t>
  </si>
  <si>
    <t>02211 ADMINISTRACION DE PANTEONES</t>
  </si>
  <si>
    <t>02212 DEPARTAMENTO DE ALUMBRADO PUBLICO</t>
  </si>
  <si>
    <t>02213 SERVICIOS MUNICIPALES</t>
  </si>
  <si>
    <t>02216 DIRECCION DE OBRAS PUBLICAS</t>
  </si>
  <si>
    <t>02301 DIRECCION DE DESARROLLO ECONOMICO</t>
  </si>
  <si>
    <t>02302 ADMINISTRACION DE MERCADOS</t>
  </si>
  <si>
    <t>02303 DIRECCION DE DESARROLLO RURAL</t>
  </si>
  <si>
    <t>NO APLICA</t>
  </si>
  <si>
    <t>NO APLICA Reg. Patronal ante el IMSS 44010261102/773 trabajadores afiliados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</si>
</sst>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43" formatCode="_-* #,##0.00_-;\-* #,##0.00_-;_-* &quot;-&quot;??_-;_-@_-"/>
    <numFmt numFmtId="164" formatCode="dd/mm/yyyy;@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2" tint="-9.9978637043366805E-2"/>
      <name val="Calibri"/>
      <family val="2"/>
      <scheme val="minor"/>
    </font>
    <font>
      <sz val="11"/>
      <color theme="2" tint="-9.9978637043366805E-2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Times New Roman"/>
      <family val="1"/>
    </font>
    <font>
      <vertAlign val="superscript"/>
      <sz val="11"/>
      <name val="Calibri"/>
      <family val="2"/>
      <scheme val="minor"/>
    </font>
    <font>
      <vertAlign val="superscript"/>
      <sz val="8.25"/>
      <color theme="1"/>
      <name val="Calibri"/>
      <family val="2"/>
    </font>
    <font>
      <b/>
      <sz val="11"/>
      <color rgb="FF000000"/>
      <name val="Calibri"/>
    </font>
    <font>
      <b/>
      <sz val="16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</borders>
  <cellStyleXfs count="5">
    <xf numFmtId="0" fontId="0" fillId="0" borderId="0"/>
    <xf numFmtId="0" fontId="5" fillId="0" borderId="0"/>
    <xf numFmtId="0" fontId="9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72">
    <xf numFmtId="0" fontId="0" fillId="0" borderId="0" xfId="0"/>
    <xf numFmtId="0" fontId="2" fillId="2" borderId="12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Border="1" applyAlignment="1">
      <alignment horizontal="left" vertical="center" indent="2"/>
    </xf>
    <xf numFmtId="0" fontId="2" fillId="0" borderId="14" xfId="0" applyFont="1" applyBorder="1" applyAlignment="1">
      <alignment horizontal="left" vertical="center" indent="3"/>
    </xf>
    <xf numFmtId="4" fontId="2" fillId="0" borderId="14" xfId="0" applyNumberFormat="1" applyFont="1" applyBorder="1" applyAlignment="1" applyProtection="1">
      <alignment vertic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2" xfId="0" applyFont="1" applyFill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indent="3"/>
    </xf>
    <xf numFmtId="0" fontId="3" fillId="0" borderId="7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5" xfId="0" applyFont="1" applyBorder="1"/>
    <xf numFmtId="0" fontId="2" fillId="2" borderId="12" xfId="0" applyFont="1" applyFill="1" applyBorder="1" applyAlignment="1">
      <alignment horizontal="left" vertical="center" wrapText="1" indent="3"/>
    </xf>
    <xf numFmtId="4" fontId="2" fillId="0" borderId="14" xfId="0" applyNumberFormat="1" applyFont="1" applyBorder="1" applyProtection="1">
      <protection locked="0"/>
    </xf>
    <xf numFmtId="4" fontId="6" fillId="2" borderId="16" xfId="0" applyNumberFormat="1" applyFont="1" applyFill="1" applyBorder="1"/>
    <xf numFmtId="4" fontId="7" fillId="2" borderId="16" xfId="0" applyNumberFormat="1" applyFont="1" applyFill="1" applyBorder="1"/>
    <xf numFmtId="4" fontId="2" fillId="0" borderId="14" xfId="0" applyNumberFormat="1" applyFont="1" applyBorder="1"/>
    <xf numFmtId="0" fontId="2" fillId="0" borderId="14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wrapText="1" indent="3"/>
    </xf>
    <xf numFmtId="0" fontId="2" fillId="0" borderId="15" xfId="0" applyFont="1" applyBorder="1" applyAlignment="1">
      <alignment horizontal="left" vertical="center" indent="3"/>
    </xf>
    <xf numFmtId="0" fontId="2" fillId="0" borderId="14" xfId="0" applyFont="1" applyBorder="1" applyAlignment="1">
      <alignment horizontal="left" vertical="center" wrapText="1" indent="9"/>
    </xf>
    <xf numFmtId="4" fontId="7" fillId="2" borderId="16" xfId="0" applyNumberFormat="1" applyFont="1" applyFill="1" applyBorder="1" applyAlignment="1">
      <alignment vertical="center"/>
    </xf>
    <xf numFmtId="0" fontId="2" fillId="0" borderId="14" xfId="0" applyFont="1" applyBorder="1" applyAlignment="1">
      <alignment vertical="center"/>
    </xf>
    <xf numFmtId="4" fontId="2" fillId="0" borderId="14" xfId="0" applyNumberFormat="1" applyFont="1" applyBorder="1" applyAlignment="1">
      <alignment vertical="center"/>
    </xf>
    <xf numFmtId="0" fontId="2" fillId="2" borderId="12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left" vertical="center" indent="3"/>
    </xf>
    <xf numFmtId="0" fontId="2" fillId="3" borderId="13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vertical="center" indent="3"/>
    </xf>
    <xf numFmtId="0" fontId="2" fillId="3" borderId="14" xfId="0" applyFont="1" applyFill="1" applyBorder="1" applyAlignment="1">
      <alignment horizontal="left" indent="3"/>
    </xf>
    <xf numFmtId="4" fontId="2" fillId="0" borderId="13" xfId="0" applyNumberFormat="1" applyFont="1" applyBorder="1" applyAlignment="1" applyProtection="1">
      <alignment vertical="center"/>
      <protection locked="0"/>
    </xf>
    <xf numFmtId="0" fontId="3" fillId="0" borderId="14" xfId="0" applyFont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left" indent="3"/>
    </xf>
    <xf numFmtId="0" fontId="2" fillId="2" borderId="1" xfId="0" applyFont="1" applyFill="1" applyBorder="1" applyAlignment="1">
      <alignment horizontal="left" vertical="center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left" vertical="center" indent="2"/>
    </xf>
    <xf numFmtId="0" fontId="2" fillId="0" borderId="13" xfId="0" applyFont="1" applyBorder="1" applyAlignment="1">
      <alignment horizontal="left" vertical="center" indent="2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14" xfId="0" applyBorder="1" applyAlignment="1">
      <alignment horizontal="left" vertical="center" indent="3"/>
    </xf>
    <xf numFmtId="4" fontId="0" fillId="0" borderId="14" xfId="0" applyNumberFormat="1" applyBorder="1" applyAlignment="1" applyProtection="1">
      <alignment vertical="center"/>
      <protection locked="0"/>
    </xf>
    <xf numFmtId="0" fontId="0" fillId="0" borderId="14" xfId="0" applyBorder="1" applyAlignment="1">
      <alignment horizontal="left" vertical="center" indent="5"/>
    </xf>
    <xf numFmtId="4" fontId="0" fillId="0" borderId="14" xfId="0" applyNumberFormat="1" applyBorder="1" applyAlignment="1">
      <alignment vertical="center"/>
    </xf>
    <xf numFmtId="0" fontId="0" fillId="0" borderId="14" xfId="0" applyBorder="1" applyAlignment="1">
      <alignment horizontal="left" indent="3"/>
    </xf>
    <xf numFmtId="0" fontId="2" fillId="0" borderId="14" xfId="0" applyFont="1" applyBorder="1" applyAlignment="1">
      <alignment horizontal="left" indent="2"/>
    </xf>
    <xf numFmtId="0" fontId="0" fillId="0" borderId="14" xfId="0" applyBorder="1" applyAlignment="1">
      <alignment horizontal="left" vertical="center" indent="2"/>
    </xf>
    <xf numFmtId="0" fontId="0" fillId="0" borderId="14" xfId="0" applyBorder="1"/>
    <xf numFmtId="0" fontId="0" fillId="0" borderId="15" xfId="0" applyBorder="1"/>
    <xf numFmtId="0" fontId="0" fillId="0" borderId="15" xfId="0" applyBorder="1" applyAlignment="1">
      <alignment vertical="center"/>
    </xf>
    <xf numFmtId="4" fontId="0" fillId="0" borderId="15" xfId="0" applyNumberFormat="1" applyBorder="1" applyAlignment="1">
      <alignment vertical="center"/>
    </xf>
    <xf numFmtId="0" fontId="0" fillId="0" borderId="14" xfId="0" applyBorder="1" applyAlignment="1">
      <alignment horizontal="left" vertical="center" indent="6"/>
    </xf>
    <xf numFmtId="0" fontId="0" fillId="0" borderId="14" xfId="0" applyBorder="1" applyAlignment="1">
      <alignment horizontal="left" vertical="center" wrapText="1" indent="6"/>
    </xf>
    <xf numFmtId="0" fontId="0" fillId="0" borderId="14" xfId="0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0" fontId="0" fillId="0" borderId="14" xfId="0" applyBorder="1" applyAlignment="1" applyProtection="1">
      <alignment horizontal="left" vertical="center" indent="6"/>
      <protection locked="0"/>
    </xf>
    <xf numFmtId="0" fontId="0" fillId="0" borderId="14" xfId="0" applyBorder="1" applyAlignment="1">
      <alignment horizontal="left" vertical="center" wrapText="1" indent="3"/>
    </xf>
    <xf numFmtId="0" fontId="0" fillId="0" borderId="0" xfId="0" applyProtection="1">
      <protection locked="0"/>
    </xf>
    <xf numFmtId="4" fontId="0" fillId="0" borderId="14" xfId="0" applyNumberFormat="1" applyBorder="1" applyAlignment="1" applyProtection="1">
      <alignment horizontal="right" vertical="top"/>
      <protection locked="0"/>
    </xf>
    <xf numFmtId="4" fontId="0" fillId="0" borderId="8" xfId="0" applyNumberFormat="1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left" vertical="center" indent="9"/>
    </xf>
    <xf numFmtId="4" fontId="0" fillId="0" borderId="8" xfId="0" applyNumberFormat="1" applyBorder="1" applyAlignment="1">
      <alignment horizontal="right" vertical="center"/>
    </xf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left" vertical="center" wrapText="1" indent="9"/>
    </xf>
    <xf numFmtId="0" fontId="0" fillId="0" borderId="14" xfId="0" applyBorder="1" applyAlignment="1">
      <alignment horizontal="left" wrapText="1" indent="9"/>
    </xf>
    <xf numFmtId="4" fontId="0" fillId="0" borderId="15" xfId="0" applyNumberFormat="1" applyBorder="1"/>
    <xf numFmtId="4" fontId="2" fillId="0" borderId="14" xfId="0" applyNumberFormat="1" applyFont="1" applyBorder="1" applyAlignment="1" applyProtection="1">
      <alignment horizontal="right" vertical="top"/>
      <protection locked="0"/>
    </xf>
    <xf numFmtId="0" fontId="0" fillId="3" borderId="14" xfId="0" applyFill="1" applyBorder="1" applyAlignment="1">
      <alignment horizontal="left" vertical="center" indent="6"/>
    </xf>
    <xf numFmtId="0" fontId="0" fillId="3" borderId="14" xfId="0" applyFill="1" applyBorder="1" applyAlignment="1">
      <alignment horizontal="left" vertical="center" indent="9"/>
    </xf>
    <xf numFmtId="0" fontId="0" fillId="3" borderId="14" xfId="0" applyFill="1" applyBorder="1" applyAlignment="1">
      <alignment horizontal="left" vertical="center" indent="3"/>
    </xf>
    <xf numFmtId="0" fontId="0" fillId="3" borderId="14" xfId="0" applyFill="1" applyBorder="1" applyAlignment="1">
      <alignment horizontal="left" indent="9"/>
    </xf>
    <xf numFmtId="0" fontId="0" fillId="3" borderId="14" xfId="0" applyFill="1" applyBorder="1" applyAlignment="1">
      <alignment horizontal="left" indent="3"/>
    </xf>
    <xf numFmtId="0" fontId="0" fillId="0" borderId="8" xfId="0" applyBorder="1" applyAlignment="1">
      <alignment horizontal="center" vertical="center"/>
    </xf>
    <xf numFmtId="4" fontId="2" fillId="0" borderId="8" xfId="0" applyNumberFormat="1" applyFont="1" applyBorder="1" applyAlignment="1">
      <alignment horizontal="right" vertical="center"/>
    </xf>
    <xf numFmtId="4" fontId="0" fillId="0" borderId="14" xfId="0" applyNumberFormat="1" applyBorder="1"/>
    <xf numFmtId="0" fontId="0" fillId="0" borderId="14" xfId="0" applyBorder="1" applyAlignment="1">
      <alignment horizontal="left" indent="6"/>
    </xf>
    <xf numFmtId="4" fontId="0" fillId="0" borderId="14" xfId="0" applyNumberFormat="1" applyBorder="1" applyProtection="1">
      <protection locked="0"/>
    </xf>
    <xf numFmtId="0" fontId="0" fillId="0" borderId="13" xfId="0" applyBorder="1" applyAlignment="1">
      <alignment horizontal="left" vertical="center" indent="6"/>
    </xf>
    <xf numFmtId="0" fontId="0" fillId="0" borderId="14" xfId="0" applyBorder="1" applyAlignment="1">
      <alignment horizontal="left" vertical="center" indent="12"/>
    </xf>
    <xf numFmtId="4" fontId="0" fillId="0" borderId="13" xfId="0" applyNumberFormat="1" applyBorder="1" applyProtection="1">
      <protection locked="0"/>
    </xf>
    <xf numFmtId="0" fontId="0" fillId="2" borderId="16" xfId="0" applyFill="1" applyBorder="1" applyAlignment="1">
      <alignment vertical="center"/>
    </xf>
    <xf numFmtId="0" fontId="0" fillId="0" borderId="14" xfId="0" applyBorder="1" applyAlignment="1" applyProtection="1">
      <alignment horizontal="left" vertical="center" indent="4"/>
      <protection locked="0"/>
    </xf>
    <xf numFmtId="164" fontId="0" fillId="0" borderId="14" xfId="0" applyNumberFormat="1" applyBorder="1" applyAlignment="1" applyProtection="1">
      <alignment vertical="center"/>
      <protection locked="0"/>
    </xf>
    <xf numFmtId="0" fontId="0" fillId="0" borderId="7" xfId="0" applyBorder="1"/>
    <xf numFmtId="4" fontId="0" fillId="0" borderId="13" xfId="0" applyNumberFormat="1" applyBorder="1"/>
    <xf numFmtId="0" fontId="0" fillId="0" borderId="7" xfId="0" applyBorder="1" applyAlignment="1">
      <alignment horizontal="left" vertical="center" indent="5"/>
    </xf>
    <xf numFmtId="0" fontId="0" fillId="0" borderId="7" xfId="0" applyBorder="1" applyAlignment="1">
      <alignment horizontal="left" vertical="center" indent="7"/>
    </xf>
    <xf numFmtId="4" fontId="0" fillId="0" borderId="14" xfId="0" applyNumberFormat="1" applyBorder="1" applyAlignment="1">
      <alignment vertical="center" wrapText="1"/>
    </xf>
    <xf numFmtId="0" fontId="0" fillId="0" borderId="7" xfId="0" applyBorder="1" applyAlignment="1">
      <alignment vertical="center"/>
    </xf>
    <xf numFmtId="4" fontId="0" fillId="2" borderId="16" xfId="0" applyNumberFormat="1" applyFill="1" applyBorder="1"/>
    <xf numFmtId="0" fontId="0" fillId="0" borderId="7" xfId="0" applyBorder="1" applyAlignment="1" applyProtection="1">
      <alignment horizontal="left" vertical="center" indent="5"/>
      <protection locked="0"/>
    </xf>
    <xf numFmtId="0" fontId="2" fillId="2" borderId="4" xfId="0" applyFont="1" applyFill="1" applyBorder="1" applyAlignment="1">
      <alignment horizontal="centerContinuous" vertical="center"/>
    </xf>
    <xf numFmtId="0" fontId="2" fillId="2" borderId="5" xfId="0" applyFont="1" applyFill="1" applyBorder="1" applyAlignment="1">
      <alignment horizontal="centerContinuous" vertical="center"/>
    </xf>
    <xf numFmtId="0" fontId="2" fillId="2" borderId="6" xfId="0" applyFont="1" applyFill="1" applyBorder="1" applyAlignment="1">
      <alignment horizontal="centerContinuous" vertical="center"/>
    </xf>
    <xf numFmtId="0" fontId="2" fillId="2" borderId="7" xfId="0" applyFont="1" applyFill="1" applyBorder="1" applyAlignment="1">
      <alignment horizontal="centerContinuous" vertical="center"/>
    </xf>
    <xf numFmtId="0" fontId="2" fillId="2" borderId="0" xfId="0" applyFont="1" applyFill="1" applyAlignment="1">
      <alignment horizontal="centerContinuous" vertical="center"/>
    </xf>
    <xf numFmtId="0" fontId="2" fillId="2" borderId="8" xfId="0" applyFont="1" applyFill="1" applyBorder="1" applyAlignment="1">
      <alignment horizontal="centerContinuous" vertical="center"/>
    </xf>
    <xf numFmtId="0" fontId="2" fillId="2" borderId="9" xfId="0" applyFont="1" applyFill="1" applyBorder="1" applyAlignment="1">
      <alignment horizontal="centerContinuous" vertical="center"/>
    </xf>
    <xf numFmtId="0" fontId="2" fillId="2" borderId="10" xfId="0" applyFont="1" applyFill="1" applyBorder="1" applyAlignment="1">
      <alignment horizontal="centerContinuous" vertical="center"/>
    </xf>
    <xf numFmtId="0" fontId="2" fillId="2" borderId="11" xfId="0" applyFont="1" applyFill="1" applyBorder="1" applyAlignment="1">
      <alignment horizontal="centerContinuous" vertical="center"/>
    </xf>
    <xf numFmtId="4" fontId="2" fillId="0" borderId="8" xfId="0" applyNumberFormat="1" applyFont="1" applyBorder="1" applyAlignment="1" applyProtection="1">
      <alignment horizontal="right" vertical="center"/>
      <protection locked="0"/>
    </xf>
    <xf numFmtId="0" fontId="2" fillId="2" borderId="13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0" fillId="0" borderId="14" xfId="0" applyBorder="1" applyAlignment="1">
      <alignment horizontal="center"/>
    </xf>
    <xf numFmtId="0" fontId="0" fillId="0" borderId="14" xfId="0" applyBorder="1" applyAlignment="1">
      <alignment wrapText="1"/>
    </xf>
    <xf numFmtId="0" fontId="2" fillId="0" borderId="13" xfId="0" applyFont="1" applyBorder="1" applyAlignment="1">
      <alignment horizontal="left" vertical="center" indent="1"/>
    </xf>
    <xf numFmtId="0" fontId="2" fillId="0" borderId="14" xfId="0" applyFont="1" applyBorder="1"/>
    <xf numFmtId="0" fontId="0" fillId="0" borderId="14" xfId="0" applyBorder="1" applyAlignment="1" applyProtection="1">
      <alignment horizontal="right" vertical="top"/>
      <protection locked="0"/>
    </xf>
    <xf numFmtId="0" fontId="0" fillId="0" borderId="14" xfId="0" applyBorder="1" applyAlignment="1">
      <alignment horizontal="left" vertical="center" wrapText="1" indent="2"/>
    </xf>
    <xf numFmtId="0" fontId="0" fillId="0" borderId="14" xfId="0" applyBorder="1" applyAlignment="1">
      <alignment horizontal="left" vertical="center" wrapText="1"/>
    </xf>
    <xf numFmtId="0" fontId="2" fillId="0" borderId="13" xfId="0" applyFont="1" applyBorder="1" applyAlignment="1" applyProtection="1">
      <alignment horizontal="right"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0" fillId="0" borderId="14" xfId="0" applyBorder="1" applyAlignment="1" applyProtection="1">
      <alignment horizontal="right" vertical="center"/>
      <protection locked="0"/>
    </xf>
    <xf numFmtId="0" fontId="0" fillId="0" borderId="14" xfId="0" applyBorder="1" applyAlignment="1">
      <alignment horizontal="right" vertical="center"/>
    </xf>
    <xf numFmtId="0" fontId="2" fillId="0" borderId="14" xfId="0" applyFont="1" applyBorder="1" applyAlignment="1">
      <alignment horizontal="left" vertical="center" wrapText="1" indent="1"/>
    </xf>
    <xf numFmtId="0" fontId="2" fillId="0" borderId="14" xfId="0" applyFont="1" applyBorder="1" applyAlignment="1">
      <alignment horizontal="left" wrapText="1" indent="1"/>
    </xf>
    <xf numFmtId="0" fontId="0" fillId="0" borderId="14" xfId="0" applyBorder="1" applyAlignment="1">
      <alignment horizontal="left" wrapText="1" indent="2"/>
    </xf>
    <xf numFmtId="3" fontId="0" fillId="0" borderId="14" xfId="0" applyNumberFormat="1" applyBorder="1" applyAlignment="1" applyProtection="1">
      <alignment horizontal="right" vertical="top"/>
      <protection locked="0"/>
    </xf>
    <xf numFmtId="3" fontId="2" fillId="0" borderId="14" xfId="0" applyNumberFormat="1" applyFont="1" applyBorder="1" applyAlignment="1" applyProtection="1">
      <alignment horizontal="right" vertical="center"/>
      <protection locked="0"/>
    </xf>
    <xf numFmtId="3" fontId="0" fillId="0" borderId="14" xfId="0" applyNumberForma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 applyProtection="1">
      <alignment horizontal="right" vertical="center"/>
      <protection locked="0"/>
    </xf>
    <xf numFmtId="10" fontId="0" fillId="0" borderId="14" xfId="3" applyNumberFormat="1" applyFont="1" applyBorder="1" applyAlignment="1">
      <alignment horizontal="center"/>
    </xf>
    <xf numFmtId="0" fontId="2" fillId="2" borderId="7" xfId="0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Continuous" vertical="center" wrapText="1"/>
    </xf>
    <xf numFmtId="0" fontId="2" fillId="2" borderId="8" xfId="0" applyFont="1" applyFill="1" applyBorder="1" applyAlignment="1">
      <alignment horizontal="centerContinuous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2" fillId="2" borderId="12" xfId="0" applyFont="1" applyFill="1" applyBorder="1" applyAlignment="1">
      <alignment horizontal="center" vertical="center" wrapText="1"/>
    </xf>
    <xf numFmtId="0" fontId="2" fillId="0" borderId="14" xfId="0" applyFont="1" applyBorder="1" applyAlignment="1" applyProtection="1">
      <alignment vertical="center"/>
      <protection locked="0"/>
    </xf>
    <xf numFmtId="0" fontId="0" fillId="0" borderId="8" xfId="0" applyBorder="1" applyAlignment="1" applyProtection="1">
      <alignment horizontal="right" vertical="center"/>
      <protection locked="0"/>
    </xf>
    <xf numFmtId="0" fontId="2" fillId="0" borderId="8" xfId="0" applyFont="1" applyBorder="1" applyAlignment="1" applyProtection="1">
      <alignment horizontal="right" vertical="center"/>
      <protection locked="0"/>
    </xf>
    <xf numFmtId="43" fontId="2" fillId="0" borderId="13" xfId="4" applyFont="1" applyBorder="1" applyAlignment="1" applyProtection="1">
      <alignment vertical="center"/>
      <protection locked="0"/>
    </xf>
    <xf numFmtId="43" fontId="2" fillId="0" borderId="14" xfId="4" applyFont="1" applyBorder="1" applyAlignment="1" applyProtection="1">
      <alignment vertical="center"/>
      <protection locked="0"/>
    </xf>
    <xf numFmtId="2" fontId="2" fillId="0" borderId="14" xfId="0" applyNumberFormat="1" applyFont="1" applyBorder="1" applyAlignment="1" applyProtection="1">
      <alignment vertical="center"/>
      <protection locked="0"/>
    </xf>
    <xf numFmtId="2" fontId="0" fillId="0" borderId="14" xfId="0" applyNumberFormat="1" applyBorder="1" applyAlignment="1" applyProtection="1">
      <alignment vertical="center"/>
      <protection locked="0"/>
    </xf>
    <xf numFmtId="0" fontId="13" fillId="0" borderId="0" xfId="0" applyFont="1" applyAlignment="1">
      <alignment vertical="center"/>
    </xf>
    <xf numFmtId="2" fontId="0" fillId="3" borderId="14" xfId="4" applyNumberFormat="1" applyFont="1" applyFill="1" applyBorder="1" applyAlignment="1" applyProtection="1">
      <alignment vertical="center"/>
      <protection locked="0"/>
    </xf>
    <xf numFmtId="2" fontId="0" fillId="0" borderId="14" xfId="4" applyNumberFormat="1" applyFont="1" applyBorder="1" applyAlignment="1" applyProtection="1">
      <alignment vertical="center"/>
      <protection locked="0"/>
    </xf>
    <xf numFmtId="2" fontId="0" fillId="0" borderId="0" xfId="4" applyNumberFormat="1" applyFont="1" applyProtection="1">
      <protection locked="0"/>
    </xf>
    <xf numFmtId="2" fontId="2" fillId="0" borderId="14" xfId="4" applyNumberFormat="1" applyFont="1" applyBorder="1" applyAlignment="1" applyProtection="1">
      <alignment vertical="center"/>
      <protection locked="0"/>
    </xf>
    <xf numFmtId="2" fontId="0" fillId="2" borderId="16" xfId="4" applyNumberFormat="1" applyFont="1" applyFill="1" applyBorder="1" applyAlignment="1">
      <alignment vertical="center"/>
    </xf>
    <xf numFmtId="2" fontId="0" fillId="0" borderId="14" xfId="4" applyNumberFormat="1" applyFont="1" applyBorder="1" applyAlignment="1">
      <alignment vertical="center"/>
    </xf>
    <xf numFmtId="2" fontId="0" fillId="0" borderId="15" xfId="4" applyNumberFormat="1" applyFont="1" applyBorder="1"/>
    <xf numFmtId="4" fontId="0" fillId="3" borderId="13" xfId="0" applyNumberFormat="1" applyFill="1" applyBorder="1" applyAlignment="1" applyProtection="1">
      <alignment vertical="center"/>
      <protection locked="0"/>
    </xf>
    <xf numFmtId="4" fontId="0" fillId="3" borderId="14" xfId="0" applyNumberFormat="1" applyFill="1" applyBorder="1" applyProtection="1">
      <protection locked="0"/>
    </xf>
    <xf numFmtId="4" fontId="0" fillId="3" borderId="14" xfId="0" applyNumberFormat="1" applyFill="1" applyBorder="1"/>
    <xf numFmtId="4" fontId="2" fillId="3" borderId="14" xfId="0" applyNumberFormat="1" applyFont="1" applyFill="1" applyBorder="1" applyProtection="1"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5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8" fillId="0" borderId="0" xfId="0" applyFont="1" applyAlignment="1">
      <alignment horizontal="justify" vertical="center" wrapText="1"/>
    </xf>
    <xf numFmtId="0" fontId="2" fillId="2" borderId="13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/>
    </xf>
    <xf numFmtId="0" fontId="2" fillId="2" borderId="3" xfId="0" applyFont="1" applyFill="1" applyBorder="1" applyAlignment="1">
      <alignment horizontal="center" vertical="center" wrapText="1"/>
    </xf>
  </cellXfs>
  <cellStyles count="5">
    <cellStyle name="Millares" xfId="4" builtinId="3"/>
    <cellStyle name="Normal" xfId="0" builtinId="0"/>
    <cellStyle name="Normal 2" xfId="2" xr:uid="{89472E89-97AA-4EA8-B655-75A81CD8B415}"/>
    <cellStyle name="Normal 2 2" xfId="1" xr:uid="{EE78EA45-3A49-4CE2-BD84-81B4D99659E3}"/>
    <cellStyle name="Porcentaje" xfId="3" builtinId="5"/>
  </cellStyles>
  <dxfs count="0"/>
  <tableStyles count="1" defaultTableStyle="TableStyleMedium2" defaultPivotStyle="PivotStyleLight16">
    <tableStyle name="Invisible" pivot="0" table="0" count="0" xr9:uid="{A312451A-BACA-4508-8244-CE3521E5E07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auditoriaguanajuato.sharepoint.com/sites/TPASEG/SIRET/IF3/2026/Formatos/Formatos_Anexo_1_Criterios_LDF%20(1)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A0C8C-65A5-4172-B4CE-588B4F6B1562}">
  <sheetPr>
    <outlinePr summaryBelow="0"/>
    <pageSetUpPr fitToPage="1"/>
  </sheetPr>
  <dimension ref="A1:F82"/>
  <sheetViews>
    <sheetView showGridLines="0" topLeftCell="A34" zoomScale="75" zoomScaleNormal="75" workbookViewId="0">
      <selection sqref="A1:F82"/>
    </sheetView>
  </sheetViews>
  <sheetFormatPr baseColWidth="10" defaultColWidth="11" defaultRowHeight="15" x14ac:dyDescent="0.25"/>
  <cols>
    <col min="1" max="1" width="96.42578125" customWidth="1"/>
    <col min="2" max="3" width="15.5703125" customWidth="1"/>
    <col min="4" max="4" width="98.7109375" bestFit="1" customWidth="1"/>
    <col min="5" max="6" width="15.5703125" customWidth="1"/>
  </cols>
  <sheetData>
    <row r="1" spans="1:6" x14ac:dyDescent="0.25">
      <c r="A1" s="148" t="s">
        <v>0</v>
      </c>
      <c r="B1" s="149"/>
      <c r="C1" s="149"/>
      <c r="D1" s="149"/>
      <c r="E1" s="149"/>
      <c r="F1" s="150"/>
    </row>
    <row r="2" spans="1:6" ht="15" customHeight="1" x14ac:dyDescent="0.25">
      <c r="A2" s="151" t="s">
        <v>540</v>
      </c>
      <c r="B2" s="152"/>
      <c r="C2" s="152"/>
      <c r="D2" s="152"/>
      <c r="E2" s="152"/>
      <c r="F2" s="153"/>
    </row>
    <row r="3" spans="1:6" ht="15" customHeight="1" x14ac:dyDescent="0.25">
      <c r="A3" s="154" t="s">
        <v>1</v>
      </c>
      <c r="B3" s="155"/>
      <c r="C3" s="155"/>
      <c r="D3" s="155"/>
      <c r="E3" s="155"/>
      <c r="F3" s="156"/>
    </row>
    <row r="4" spans="1:6" ht="12.95" customHeight="1" x14ac:dyDescent="0.25">
      <c r="A4" s="154" t="s">
        <v>541</v>
      </c>
      <c r="B4" s="155"/>
      <c r="C4" s="155"/>
      <c r="D4" s="155"/>
      <c r="E4" s="155"/>
      <c r="F4" s="156"/>
    </row>
    <row r="5" spans="1:6" ht="12.95" customHeight="1" x14ac:dyDescent="0.25">
      <c r="A5" s="157" t="s">
        <v>2</v>
      </c>
      <c r="B5" s="158"/>
      <c r="C5" s="158"/>
      <c r="D5" s="158"/>
      <c r="E5" s="158"/>
      <c r="F5" s="159"/>
    </row>
    <row r="6" spans="1:6" ht="41.45" customHeight="1" x14ac:dyDescent="0.25">
      <c r="A6" s="34" t="s">
        <v>3</v>
      </c>
      <c r="B6" s="35">
        <v>2026</v>
      </c>
      <c r="C6" s="1" t="s">
        <v>4</v>
      </c>
      <c r="D6" s="36" t="s">
        <v>5</v>
      </c>
      <c r="E6" s="35">
        <f>B6</f>
        <v>2026</v>
      </c>
      <c r="F6" s="1" t="str">
        <f>C6</f>
        <v>31 de diciembre de 2025</v>
      </c>
    </row>
    <row r="7" spans="1:6" ht="12.95" customHeight="1" x14ac:dyDescent="0.25">
      <c r="A7" s="37" t="s">
        <v>6</v>
      </c>
      <c r="B7" s="38"/>
      <c r="C7" s="38"/>
      <c r="D7" s="37" t="s">
        <v>7</v>
      </c>
      <c r="E7" s="38"/>
      <c r="F7" s="38"/>
    </row>
    <row r="8" spans="1:6" x14ac:dyDescent="0.25">
      <c r="A8" s="2" t="s">
        <v>8</v>
      </c>
      <c r="B8" s="39"/>
      <c r="C8" s="39"/>
      <c r="D8" s="2" t="s">
        <v>9</v>
      </c>
      <c r="E8" s="39"/>
      <c r="F8" s="39"/>
    </row>
    <row r="9" spans="1:6" x14ac:dyDescent="0.25">
      <c r="A9" s="40" t="s">
        <v>10</v>
      </c>
      <c r="B9" s="53">
        <f>SUM(B10:B16)</f>
        <v>117031337.7</v>
      </c>
      <c r="C9" s="53">
        <f>SUM(C10:C16)</f>
        <v>54553401.649999999</v>
      </c>
      <c r="D9" s="40" t="s">
        <v>11</v>
      </c>
      <c r="E9" s="41">
        <f>SUM(E10:E18)</f>
        <v>39155253.43</v>
      </c>
      <c r="F9" s="41">
        <f>SUM(F10:F18)</f>
        <v>39602845.420000002</v>
      </c>
    </row>
    <row r="10" spans="1:6" x14ac:dyDescent="0.25">
      <c r="A10" s="42" t="s">
        <v>12</v>
      </c>
      <c r="B10" s="53">
        <v>273531.93</v>
      </c>
      <c r="C10" s="53">
        <v>-204976.95</v>
      </c>
      <c r="D10" s="42" t="s">
        <v>13</v>
      </c>
      <c r="E10" s="53">
        <v>0</v>
      </c>
      <c r="F10" s="41">
        <v>0</v>
      </c>
    </row>
    <row r="11" spans="1:6" x14ac:dyDescent="0.25">
      <c r="A11" s="42" t="s">
        <v>14</v>
      </c>
      <c r="B11" s="53">
        <v>116757805.77</v>
      </c>
      <c r="C11" s="53">
        <v>54758378.600000001</v>
      </c>
      <c r="D11" s="42" t="s">
        <v>15</v>
      </c>
      <c r="E11" s="53">
        <v>2504903.27</v>
      </c>
      <c r="F11" s="41">
        <v>3460804.3</v>
      </c>
    </row>
    <row r="12" spans="1:6" x14ac:dyDescent="0.25">
      <c r="A12" s="42" t="s">
        <v>16</v>
      </c>
      <c r="B12" s="53">
        <v>0</v>
      </c>
      <c r="C12" s="53">
        <v>0</v>
      </c>
      <c r="D12" s="42" t="s">
        <v>17</v>
      </c>
      <c r="E12" s="53">
        <v>690964.57</v>
      </c>
      <c r="F12" s="41">
        <v>690964.57</v>
      </c>
    </row>
    <row r="13" spans="1:6" x14ac:dyDescent="0.25">
      <c r="A13" s="42" t="s">
        <v>18</v>
      </c>
      <c r="B13" s="53">
        <v>0</v>
      </c>
      <c r="C13" s="53">
        <v>0</v>
      </c>
      <c r="D13" s="42" t="s">
        <v>19</v>
      </c>
      <c r="E13" s="53">
        <v>1252392.1000000001</v>
      </c>
      <c r="F13" s="41">
        <v>1252392.1000000001</v>
      </c>
    </row>
    <row r="14" spans="1:6" x14ac:dyDescent="0.25">
      <c r="A14" s="42" t="s">
        <v>20</v>
      </c>
      <c r="B14" s="53">
        <v>0</v>
      </c>
      <c r="C14" s="53">
        <v>0</v>
      </c>
      <c r="D14" s="42" t="s">
        <v>21</v>
      </c>
      <c r="E14" s="53">
        <v>0</v>
      </c>
      <c r="F14" s="41">
        <v>0</v>
      </c>
    </row>
    <row r="15" spans="1:6" x14ac:dyDescent="0.25">
      <c r="A15" s="42" t="s">
        <v>22</v>
      </c>
      <c r="B15" s="53">
        <v>0</v>
      </c>
      <c r="C15" s="53">
        <v>0</v>
      </c>
      <c r="D15" s="42" t="s">
        <v>23</v>
      </c>
      <c r="E15" s="53">
        <v>0</v>
      </c>
      <c r="F15" s="41">
        <v>0</v>
      </c>
    </row>
    <row r="16" spans="1:6" x14ac:dyDescent="0.25">
      <c r="A16" s="42" t="s">
        <v>24</v>
      </c>
      <c r="B16" s="53">
        <v>0</v>
      </c>
      <c r="C16" s="53">
        <v>0</v>
      </c>
      <c r="D16" s="42" t="s">
        <v>25</v>
      </c>
      <c r="E16" s="53">
        <v>4024967.92</v>
      </c>
      <c r="F16" s="41">
        <v>6296984.6600000001</v>
      </c>
    </row>
    <row r="17" spans="1:6" x14ac:dyDescent="0.25">
      <c r="A17" s="40" t="s">
        <v>26</v>
      </c>
      <c r="B17" s="53">
        <f>SUM(B18:B24)</f>
        <v>117638163.72</v>
      </c>
      <c r="C17" s="53">
        <f>SUM(C18:C24)</f>
        <v>96891542.86999999</v>
      </c>
      <c r="D17" s="42" t="s">
        <v>27</v>
      </c>
      <c r="E17" s="53">
        <v>0</v>
      </c>
      <c r="F17" s="41">
        <v>0</v>
      </c>
    </row>
    <row r="18" spans="1:6" x14ac:dyDescent="0.25">
      <c r="A18" s="42" t="s">
        <v>28</v>
      </c>
      <c r="B18" s="53">
        <v>0</v>
      </c>
      <c r="C18" s="53">
        <v>0</v>
      </c>
      <c r="D18" s="42" t="s">
        <v>29</v>
      </c>
      <c r="E18" s="53">
        <v>30682025.57</v>
      </c>
      <c r="F18" s="41">
        <v>27901699.789999999</v>
      </c>
    </row>
    <row r="19" spans="1:6" x14ac:dyDescent="0.25">
      <c r="A19" s="42" t="s">
        <v>30</v>
      </c>
      <c r="B19" s="53">
        <v>79899340.969999999</v>
      </c>
      <c r="C19" s="53">
        <v>57931282.950000003</v>
      </c>
      <c r="D19" s="40" t="s">
        <v>31</v>
      </c>
      <c r="E19" s="41">
        <f>SUM(E20:E22)</f>
        <v>0</v>
      </c>
      <c r="F19" s="41">
        <f>SUM(F20:F22)</f>
        <v>0</v>
      </c>
    </row>
    <row r="20" spans="1:6" x14ac:dyDescent="0.25">
      <c r="A20" s="42" t="s">
        <v>32</v>
      </c>
      <c r="B20" s="53">
        <v>37652822.75</v>
      </c>
      <c r="C20" s="53">
        <v>38054076.68</v>
      </c>
      <c r="D20" s="42" t="s">
        <v>33</v>
      </c>
      <c r="E20" s="53">
        <v>0</v>
      </c>
      <c r="F20" s="41">
        <v>0</v>
      </c>
    </row>
    <row r="21" spans="1:6" x14ac:dyDescent="0.25">
      <c r="A21" s="42" t="s">
        <v>34</v>
      </c>
      <c r="B21" s="53">
        <v>0</v>
      </c>
      <c r="C21" s="53">
        <v>892183.24</v>
      </c>
      <c r="D21" s="42" t="s">
        <v>35</v>
      </c>
      <c r="E21" s="53">
        <v>0</v>
      </c>
      <c r="F21" s="41">
        <v>0</v>
      </c>
    </row>
    <row r="22" spans="1:6" x14ac:dyDescent="0.25">
      <c r="A22" s="42" t="s">
        <v>36</v>
      </c>
      <c r="B22" s="53">
        <v>86000</v>
      </c>
      <c r="C22" s="53">
        <v>14000</v>
      </c>
      <c r="D22" s="42" t="s">
        <v>37</v>
      </c>
      <c r="E22" s="53">
        <v>0</v>
      </c>
      <c r="F22" s="41">
        <v>0</v>
      </c>
    </row>
    <row r="23" spans="1:6" x14ac:dyDescent="0.25">
      <c r="A23" s="42" t="s">
        <v>38</v>
      </c>
      <c r="B23" s="53">
        <v>0</v>
      </c>
      <c r="C23" s="53">
        <v>0</v>
      </c>
      <c r="D23" s="40" t="s">
        <v>39</v>
      </c>
      <c r="E23" s="41">
        <f>E24+E25</f>
        <v>0</v>
      </c>
      <c r="F23" s="41">
        <f>F24+F25</f>
        <v>0</v>
      </c>
    </row>
    <row r="24" spans="1:6" x14ac:dyDescent="0.25">
      <c r="A24" s="42" t="s">
        <v>40</v>
      </c>
      <c r="B24" s="53">
        <v>0</v>
      </c>
      <c r="C24" s="53">
        <v>0</v>
      </c>
      <c r="D24" s="42" t="s">
        <v>41</v>
      </c>
      <c r="E24" s="53">
        <v>0</v>
      </c>
      <c r="F24" s="41">
        <v>0</v>
      </c>
    </row>
    <row r="25" spans="1:6" x14ac:dyDescent="0.25">
      <c r="A25" s="40" t="s">
        <v>42</v>
      </c>
      <c r="B25" s="53">
        <f>SUM(B26:B30)</f>
        <v>11003708.380000001</v>
      </c>
      <c r="C25" s="53">
        <f>SUM(C26:C30)</f>
        <v>40066360.600000001</v>
      </c>
      <c r="D25" s="42" t="s">
        <v>43</v>
      </c>
      <c r="E25" s="53">
        <v>0</v>
      </c>
      <c r="F25" s="41">
        <v>0</v>
      </c>
    </row>
    <row r="26" spans="1:6" x14ac:dyDescent="0.25">
      <c r="A26" s="42" t="s">
        <v>44</v>
      </c>
      <c r="B26" s="53">
        <v>232000</v>
      </c>
      <c r="C26" s="53">
        <v>264138.09000000003</v>
      </c>
      <c r="D26" s="40" t="s">
        <v>45</v>
      </c>
      <c r="E26" s="53">
        <v>0</v>
      </c>
      <c r="F26" s="41">
        <v>0</v>
      </c>
    </row>
    <row r="27" spans="1:6" x14ac:dyDescent="0.25">
      <c r="A27" s="42" t="s">
        <v>46</v>
      </c>
      <c r="B27" s="53">
        <v>0</v>
      </c>
      <c r="C27" s="53">
        <v>0</v>
      </c>
      <c r="D27" s="40" t="s">
        <v>47</v>
      </c>
      <c r="E27" s="41">
        <f>SUM(E28:E30)</f>
        <v>0</v>
      </c>
      <c r="F27" s="41">
        <f>SUM(F28:F30)</f>
        <v>0</v>
      </c>
    </row>
    <row r="28" spans="1:6" x14ac:dyDescent="0.25">
      <c r="A28" s="42" t="s">
        <v>48</v>
      </c>
      <c r="B28" s="53">
        <v>0</v>
      </c>
      <c r="C28" s="53">
        <v>0</v>
      </c>
      <c r="D28" s="42" t="s">
        <v>49</v>
      </c>
      <c r="E28" s="53">
        <v>0</v>
      </c>
      <c r="F28" s="41">
        <v>0</v>
      </c>
    </row>
    <row r="29" spans="1:6" x14ac:dyDescent="0.25">
      <c r="A29" s="42" t="s">
        <v>50</v>
      </c>
      <c r="B29" s="53">
        <v>10583550.33</v>
      </c>
      <c r="C29" s="53">
        <v>39643064.460000001</v>
      </c>
      <c r="D29" s="42" t="s">
        <v>51</v>
      </c>
      <c r="E29" s="53">
        <v>0</v>
      </c>
      <c r="F29" s="41">
        <v>0</v>
      </c>
    </row>
    <row r="30" spans="1:6" x14ac:dyDescent="0.25">
      <c r="A30" s="42" t="s">
        <v>52</v>
      </c>
      <c r="B30" s="53">
        <v>188158.05</v>
      </c>
      <c r="C30" s="53">
        <v>159158.04999999999</v>
      </c>
      <c r="D30" s="42" t="s">
        <v>53</v>
      </c>
      <c r="E30" s="53">
        <v>0</v>
      </c>
      <c r="F30" s="41">
        <v>0</v>
      </c>
    </row>
    <row r="31" spans="1:6" x14ac:dyDescent="0.25">
      <c r="A31" s="40" t="s">
        <v>54</v>
      </c>
      <c r="B31" s="53">
        <f>SUM(B32:B36)</f>
        <v>0</v>
      </c>
      <c r="C31" s="53">
        <f>SUM(C32:C36)</f>
        <v>0</v>
      </c>
      <c r="D31" s="40" t="s">
        <v>55</v>
      </c>
      <c r="E31" s="41">
        <f>SUM(E32:E37)</f>
        <v>0</v>
      </c>
      <c r="F31" s="41">
        <f>SUM(F32:F37)</f>
        <v>0</v>
      </c>
    </row>
    <row r="32" spans="1:6" x14ac:dyDescent="0.25">
      <c r="A32" s="42" t="s">
        <v>56</v>
      </c>
      <c r="B32" s="53">
        <v>0</v>
      </c>
      <c r="C32" s="53">
        <v>0</v>
      </c>
      <c r="D32" s="42" t="s">
        <v>57</v>
      </c>
      <c r="E32" s="53">
        <v>0</v>
      </c>
      <c r="F32" s="41">
        <v>0</v>
      </c>
    </row>
    <row r="33" spans="1:6" ht="14.45" customHeight="1" x14ac:dyDescent="0.25">
      <c r="A33" s="42" t="s">
        <v>58</v>
      </c>
      <c r="B33" s="53">
        <v>0</v>
      </c>
      <c r="C33" s="53">
        <v>0</v>
      </c>
      <c r="D33" s="42" t="s">
        <v>59</v>
      </c>
      <c r="E33" s="53">
        <v>0</v>
      </c>
      <c r="F33" s="41">
        <v>0</v>
      </c>
    </row>
    <row r="34" spans="1:6" ht="14.45" customHeight="1" x14ac:dyDescent="0.25">
      <c r="A34" s="42" t="s">
        <v>60</v>
      </c>
      <c r="B34" s="53">
        <v>0</v>
      </c>
      <c r="C34" s="53">
        <v>0</v>
      </c>
      <c r="D34" s="42" t="s">
        <v>61</v>
      </c>
      <c r="E34" s="53">
        <v>0</v>
      </c>
      <c r="F34" s="41">
        <v>0</v>
      </c>
    </row>
    <row r="35" spans="1:6" ht="14.45" customHeight="1" x14ac:dyDescent="0.25">
      <c r="A35" s="42" t="s">
        <v>62</v>
      </c>
      <c r="B35" s="53">
        <v>0</v>
      </c>
      <c r="C35" s="53">
        <v>0</v>
      </c>
      <c r="D35" s="42" t="s">
        <v>63</v>
      </c>
      <c r="E35" s="53">
        <v>0</v>
      </c>
      <c r="F35" s="41">
        <v>0</v>
      </c>
    </row>
    <row r="36" spans="1:6" ht="14.45" customHeight="1" x14ac:dyDescent="0.25">
      <c r="A36" s="42" t="s">
        <v>64</v>
      </c>
      <c r="B36" s="53">
        <v>0</v>
      </c>
      <c r="C36" s="53">
        <v>0</v>
      </c>
      <c r="D36" s="42" t="s">
        <v>65</v>
      </c>
      <c r="E36" s="53">
        <v>0</v>
      </c>
      <c r="F36" s="41">
        <v>0</v>
      </c>
    </row>
    <row r="37" spans="1:6" ht="14.45" customHeight="1" x14ac:dyDescent="0.25">
      <c r="A37" s="40" t="s">
        <v>66</v>
      </c>
      <c r="B37" s="53">
        <v>513833.8</v>
      </c>
      <c r="C37" s="53">
        <v>495500.44</v>
      </c>
      <c r="D37" s="42" t="s">
        <v>67</v>
      </c>
      <c r="E37" s="53">
        <v>0</v>
      </c>
      <c r="F37" s="41">
        <v>0</v>
      </c>
    </row>
    <row r="38" spans="1:6" x14ac:dyDescent="0.25">
      <c r="A38" s="40" t="s">
        <v>68</v>
      </c>
      <c r="B38" s="53">
        <f>SUM(B39:B40)</f>
        <v>0</v>
      </c>
      <c r="C38" s="53">
        <f>SUM(C39:C40)</f>
        <v>0</v>
      </c>
      <c r="D38" s="40" t="s">
        <v>69</v>
      </c>
      <c r="E38" s="41">
        <f>SUM(E39:E41)</f>
        <v>0</v>
      </c>
      <c r="F38" s="41">
        <f>SUM(F39:F41)</f>
        <v>0</v>
      </c>
    </row>
    <row r="39" spans="1:6" x14ac:dyDescent="0.25">
      <c r="A39" s="42" t="s">
        <v>70</v>
      </c>
      <c r="B39" s="53">
        <v>0</v>
      </c>
      <c r="C39" s="53">
        <v>0</v>
      </c>
      <c r="D39" s="42" t="s">
        <v>71</v>
      </c>
      <c r="E39" s="53">
        <v>0</v>
      </c>
      <c r="F39" s="41">
        <v>0</v>
      </c>
    </row>
    <row r="40" spans="1:6" x14ac:dyDescent="0.25">
      <c r="A40" s="42" t="s">
        <v>72</v>
      </c>
      <c r="B40" s="53">
        <v>0</v>
      </c>
      <c r="C40" s="53">
        <v>0</v>
      </c>
      <c r="D40" s="42" t="s">
        <v>73</v>
      </c>
      <c r="E40" s="53">
        <v>0</v>
      </c>
      <c r="F40" s="41">
        <v>0</v>
      </c>
    </row>
    <row r="41" spans="1:6" x14ac:dyDescent="0.25">
      <c r="A41" s="40" t="s">
        <v>74</v>
      </c>
      <c r="B41" s="53">
        <f>SUM(B42:B45)</f>
        <v>0</v>
      </c>
      <c r="C41" s="53">
        <f>SUM(C42:C45)</f>
        <v>0</v>
      </c>
      <c r="D41" s="42" t="s">
        <v>75</v>
      </c>
      <c r="E41" s="53">
        <v>0</v>
      </c>
      <c r="F41" s="41">
        <v>0</v>
      </c>
    </row>
    <row r="42" spans="1:6" x14ac:dyDescent="0.25">
      <c r="A42" s="42" t="s">
        <v>76</v>
      </c>
      <c r="B42" s="53">
        <v>0</v>
      </c>
      <c r="C42" s="53">
        <v>0</v>
      </c>
      <c r="D42" s="40" t="s">
        <v>77</v>
      </c>
      <c r="E42" s="41">
        <f>SUM(E43:E45)</f>
        <v>0</v>
      </c>
      <c r="F42" s="41">
        <f>SUM(F43:F45)</f>
        <v>0</v>
      </c>
    </row>
    <row r="43" spans="1:6" x14ac:dyDescent="0.25">
      <c r="A43" s="42" t="s">
        <v>78</v>
      </c>
      <c r="B43" s="53">
        <v>0</v>
      </c>
      <c r="C43" s="53">
        <v>0</v>
      </c>
      <c r="D43" s="42" t="s">
        <v>79</v>
      </c>
      <c r="E43" s="53">
        <v>0</v>
      </c>
      <c r="F43" s="41">
        <v>0</v>
      </c>
    </row>
    <row r="44" spans="1:6" x14ac:dyDescent="0.25">
      <c r="A44" s="42" t="s">
        <v>80</v>
      </c>
      <c r="B44" s="53">
        <v>0</v>
      </c>
      <c r="C44" s="53">
        <v>0</v>
      </c>
      <c r="D44" s="42" t="s">
        <v>81</v>
      </c>
      <c r="E44" s="53">
        <v>0</v>
      </c>
      <c r="F44" s="41">
        <v>0</v>
      </c>
    </row>
    <row r="45" spans="1:6" x14ac:dyDescent="0.25">
      <c r="A45" s="42" t="s">
        <v>82</v>
      </c>
      <c r="B45" s="53">
        <v>0</v>
      </c>
      <c r="C45" s="53">
        <v>0</v>
      </c>
      <c r="D45" s="42" t="s">
        <v>83</v>
      </c>
      <c r="E45" s="53">
        <v>0</v>
      </c>
      <c r="F45" s="41">
        <v>0</v>
      </c>
    </row>
    <row r="46" spans="1:6" x14ac:dyDescent="0.25">
      <c r="A46" s="39"/>
      <c r="B46" s="39"/>
      <c r="C46" s="39"/>
      <c r="D46" s="39"/>
      <c r="E46" s="43"/>
      <c r="F46" s="43"/>
    </row>
    <row r="47" spans="1:6" x14ac:dyDescent="0.25">
      <c r="A47" s="3" t="s">
        <v>84</v>
      </c>
      <c r="B47" s="127">
        <f>B9+B17+B25+B31+B37+B38+B41</f>
        <v>246187043.60000002</v>
      </c>
      <c r="C47" s="127">
        <f>C9+C17+C25+C31+C37+C38+C41</f>
        <v>192006805.55999997</v>
      </c>
      <c r="D47" s="2" t="s">
        <v>85</v>
      </c>
      <c r="E47" s="4">
        <f>E9+E19+E23+E26+E27+E31+E38+E42</f>
        <v>39155253.43</v>
      </c>
      <c r="F47" s="4">
        <f>F9+F19+F23+F26+F27+F31+F38+F42</f>
        <v>39602845.420000002</v>
      </c>
    </row>
    <row r="48" spans="1:6" x14ac:dyDescent="0.25">
      <c r="A48" s="39"/>
      <c r="B48" s="39"/>
      <c r="C48" s="39"/>
      <c r="D48" s="39"/>
      <c r="E48" s="43"/>
      <c r="F48" s="43"/>
    </row>
    <row r="49" spans="1:6" x14ac:dyDescent="0.25">
      <c r="A49" s="2" t="s">
        <v>86</v>
      </c>
      <c r="B49" s="39"/>
      <c r="C49" s="39"/>
      <c r="D49" s="2" t="s">
        <v>87</v>
      </c>
      <c r="E49" s="43"/>
      <c r="F49" s="43"/>
    </row>
    <row r="50" spans="1:6" x14ac:dyDescent="0.25">
      <c r="A50" s="40" t="s">
        <v>88</v>
      </c>
      <c r="B50" s="53">
        <v>0</v>
      </c>
      <c r="C50" s="53">
        <v>0</v>
      </c>
      <c r="D50" s="40" t="s">
        <v>89</v>
      </c>
      <c r="E50" s="53">
        <v>0</v>
      </c>
      <c r="F50" s="41">
        <v>0</v>
      </c>
    </row>
    <row r="51" spans="1:6" x14ac:dyDescent="0.25">
      <c r="A51" s="40" t="s">
        <v>90</v>
      </c>
      <c r="B51" s="53">
        <v>0</v>
      </c>
      <c r="C51" s="53">
        <v>0</v>
      </c>
      <c r="D51" s="40" t="s">
        <v>91</v>
      </c>
      <c r="E51" s="53">
        <v>0</v>
      </c>
      <c r="F51" s="41">
        <v>0</v>
      </c>
    </row>
    <row r="52" spans="1:6" x14ac:dyDescent="0.25">
      <c r="A52" s="40" t="s">
        <v>92</v>
      </c>
      <c r="B52" s="53">
        <v>679493524.75</v>
      </c>
      <c r="C52" s="53">
        <v>692849056.40999997</v>
      </c>
      <c r="D52" s="40" t="s">
        <v>93</v>
      </c>
      <c r="E52" s="53">
        <v>0</v>
      </c>
      <c r="F52" s="41">
        <v>0</v>
      </c>
    </row>
    <row r="53" spans="1:6" x14ac:dyDescent="0.25">
      <c r="A53" s="40" t="s">
        <v>94</v>
      </c>
      <c r="B53" s="53">
        <v>108779914.06</v>
      </c>
      <c r="C53" s="53">
        <v>104341122.47</v>
      </c>
      <c r="D53" s="40" t="s">
        <v>95</v>
      </c>
      <c r="E53" s="53">
        <v>0</v>
      </c>
      <c r="F53" s="41">
        <v>0</v>
      </c>
    </row>
    <row r="54" spans="1:6" x14ac:dyDescent="0.25">
      <c r="A54" s="40" t="s">
        <v>96</v>
      </c>
      <c r="B54" s="53">
        <v>1091916.98</v>
      </c>
      <c r="C54" s="53">
        <v>1091916.98</v>
      </c>
      <c r="D54" s="40" t="s">
        <v>97</v>
      </c>
      <c r="E54" s="53">
        <v>0</v>
      </c>
      <c r="F54" s="41">
        <v>0</v>
      </c>
    </row>
    <row r="55" spans="1:6" x14ac:dyDescent="0.25">
      <c r="A55" s="40" t="s">
        <v>98</v>
      </c>
      <c r="B55" s="53">
        <v>-126475886.89</v>
      </c>
      <c r="C55" s="53">
        <v>-127028851.69</v>
      </c>
      <c r="D55" s="44" t="s">
        <v>99</v>
      </c>
      <c r="E55" s="53">
        <v>0</v>
      </c>
      <c r="F55" s="41">
        <v>0</v>
      </c>
    </row>
    <row r="56" spans="1:6" x14ac:dyDescent="0.25">
      <c r="A56" s="40" t="s">
        <v>100</v>
      </c>
      <c r="B56" s="53">
        <v>6819447.4100000001</v>
      </c>
      <c r="C56" s="53">
        <v>6819447.4100000001</v>
      </c>
      <c r="D56" s="39"/>
      <c r="E56" s="43"/>
      <c r="F56" s="43"/>
    </row>
    <row r="57" spans="1:6" x14ac:dyDescent="0.25">
      <c r="A57" s="40" t="s">
        <v>101</v>
      </c>
      <c r="B57" s="53">
        <v>0</v>
      </c>
      <c r="C57" s="53">
        <v>0</v>
      </c>
      <c r="D57" s="2" t="s">
        <v>102</v>
      </c>
      <c r="E57" s="4">
        <f>SUM(E50:E55)</f>
        <v>0</v>
      </c>
      <c r="F57" s="4">
        <f>SUM(F50:F55)</f>
        <v>0</v>
      </c>
    </row>
    <row r="58" spans="1:6" x14ac:dyDescent="0.25">
      <c r="A58" s="40" t="s">
        <v>103</v>
      </c>
      <c r="B58" s="53">
        <v>0</v>
      </c>
      <c r="C58" s="53">
        <v>0</v>
      </c>
      <c r="D58" s="39"/>
      <c r="E58" s="43"/>
      <c r="F58" s="43"/>
    </row>
    <row r="59" spans="1:6" x14ac:dyDescent="0.25">
      <c r="A59" s="39"/>
      <c r="B59" s="39"/>
      <c r="C59" s="39"/>
      <c r="D59" s="2" t="s">
        <v>104</v>
      </c>
      <c r="E59" s="4">
        <f>E47+E57</f>
        <v>39155253.43</v>
      </c>
      <c r="F59" s="4">
        <f>F47+F57</f>
        <v>39602845.420000002</v>
      </c>
    </row>
    <row r="60" spans="1:6" x14ac:dyDescent="0.25">
      <c r="A60" s="3" t="s">
        <v>105</v>
      </c>
      <c r="B60" s="127">
        <f>SUM(B50:B58)</f>
        <v>669708916.30999994</v>
      </c>
      <c r="C60" s="127">
        <f>SUM(C50:C58)</f>
        <v>678072691.58000004</v>
      </c>
      <c r="D60" s="39"/>
      <c r="E60" s="43"/>
      <c r="F60" s="43"/>
    </row>
    <row r="61" spans="1:6" x14ac:dyDescent="0.25">
      <c r="A61" s="39"/>
      <c r="B61" s="39"/>
      <c r="C61" s="39"/>
      <c r="D61" s="45" t="s">
        <v>106</v>
      </c>
      <c r="E61" s="43"/>
      <c r="F61" s="43"/>
    </row>
    <row r="62" spans="1:6" x14ac:dyDescent="0.25">
      <c r="A62" s="3" t="s">
        <v>107</v>
      </c>
      <c r="B62" s="132">
        <f>SUM(B47+B60)</f>
        <v>915895959.90999997</v>
      </c>
      <c r="C62" s="132">
        <f>SUM(C47+C60)</f>
        <v>870079497.13999999</v>
      </c>
      <c r="D62" s="39"/>
      <c r="E62" s="43"/>
      <c r="F62" s="43"/>
    </row>
    <row r="63" spans="1:6" x14ac:dyDescent="0.25">
      <c r="A63" s="39"/>
      <c r="B63" s="39"/>
      <c r="C63" s="39"/>
      <c r="D63" s="46" t="s">
        <v>108</v>
      </c>
      <c r="E63" s="41">
        <f>SUM(E64:E66)</f>
        <v>349078556.69999999</v>
      </c>
      <c r="F63" s="41">
        <f>SUM(F64:F66)</f>
        <v>327110498.68000001</v>
      </c>
    </row>
    <row r="64" spans="1:6" x14ac:dyDescent="0.25">
      <c r="A64" s="39"/>
      <c r="B64" s="39"/>
      <c r="C64" s="39"/>
      <c r="D64" s="40" t="s">
        <v>109</v>
      </c>
      <c r="E64" s="53">
        <v>19871384.77</v>
      </c>
      <c r="F64" s="41">
        <v>19871384.77</v>
      </c>
    </row>
    <row r="65" spans="1:6" x14ac:dyDescent="0.25">
      <c r="A65" s="39"/>
      <c r="B65" s="39"/>
      <c r="C65" s="39"/>
      <c r="D65" s="44" t="s">
        <v>110</v>
      </c>
      <c r="E65" s="53">
        <v>17016391.75</v>
      </c>
      <c r="F65" s="41">
        <v>17016391.75</v>
      </c>
    </row>
    <row r="66" spans="1:6" x14ac:dyDescent="0.25">
      <c r="A66" s="39"/>
      <c r="B66" s="39"/>
      <c r="C66" s="39"/>
      <c r="D66" s="40" t="s">
        <v>111</v>
      </c>
      <c r="E66" s="53">
        <v>312190780.18000001</v>
      </c>
      <c r="F66" s="41">
        <v>290222722.16000003</v>
      </c>
    </row>
    <row r="67" spans="1:6" x14ac:dyDescent="0.25">
      <c r="A67" s="39"/>
      <c r="B67" s="39"/>
      <c r="C67" s="39"/>
      <c r="D67" s="39"/>
      <c r="E67" s="43"/>
      <c r="F67" s="43"/>
    </row>
    <row r="68" spans="1:6" x14ac:dyDescent="0.25">
      <c r="A68" s="39"/>
      <c r="B68" s="39"/>
      <c r="C68" s="39"/>
      <c r="D68" s="46" t="s">
        <v>112</v>
      </c>
      <c r="E68" s="41">
        <f>SUM(E69:E73)</f>
        <v>527662149.78000003</v>
      </c>
      <c r="F68" s="41">
        <f>SUM(F69:F73)</f>
        <v>503366153.04000002</v>
      </c>
    </row>
    <row r="69" spans="1:6" x14ac:dyDescent="0.25">
      <c r="A69" s="47"/>
      <c r="B69" s="39"/>
      <c r="C69" s="39"/>
      <c r="D69" s="40" t="s">
        <v>113</v>
      </c>
      <c r="E69" s="53">
        <v>96088013.870000005</v>
      </c>
      <c r="F69" s="41">
        <v>82202671.819999993</v>
      </c>
    </row>
    <row r="70" spans="1:6" x14ac:dyDescent="0.25">
      <c r="A70" s="47"/>
      <c r="B70" s="39"/>
      <c r="C70" s="39"/>
      <c r="D70" s="40" t="s">
        <v>114</v>
      </c>
      <c r="E70" s="53">
        <v>431574135.91000003</v>
      </c>
      <c r="F70" s="41">
        <v>421163481.22000003</v>
      </c>
    </row>
    <row r="71" spans="1:6" x14ac:dyDescent="0.25">
      <c r="A71" s="47"/>
      <c r="B71" s="39"/>
      <c r="C71" s="39"/>
      <c r="D71" s="40" t="s">
        <v>115</v>
      </c>
      <c r="E71" s="53">
        <v>0</v>
      </c>
      <c r="F71" s="41">
        <v>0</v>
      </c>
    </row>
    <row r="72" spans="1:6" x14ac:dyDescent="0.25">
      <c r="A72" s="47"/>
      <c r="B72" s="39"/>
      <c r="C72" s="39"/>
      <c r="D72" s="40" t="s">
        <v>116</v>
      </c>
      <c r="E72" s="53">
        <v>0</v>
      </c>
      <c r="F72" s="41">
        <v>0</v>
      </c>
    </row>
    <row r="73" spans="1:6" x14ac:dyDescent="0.25">
      <c r="A73" s="47"/>
      <c r="B73" s="39"/>
      <c r="C73" s="39"/>
      <c r="D73" s="40" t="s">
        <v>117</v>
      </c>
      <c r="E73" s="53">
        <v>0</v>
      </c>
      <c r="F73" s="41">
        <v>0</v>
      </c>
    </row>
    <row r="74" spans="1:6" x14ac:dyDescent="0.25">
      <c r="A74" s="47"/>
      <c r="B74" s="39"/>
      <c r="C74" s="39"/>
      <c r="D74" s="39"/>
      <c r="E74" s="43"/>
      <c r="F74" s="43"/>
    </row>
    <row r="75" spans="1:6" x14ac:dyDescent="0.25">
      <c r="A75" s="47"/>
      <c r="B75" s="39"/>
      <c r="C75" s="39"/>
      <c r="D75" s="46" t="s">
        <v>118</v>
      </c>
      <c r="E75" s="41">
        <f>E76+E77</f>
        <v>0</v>
      </c>
      <c r="F75" s="41">
        <f>F76+F77</f>
        <v>0</v>
      </c>
    </row>
    <row r="76" spans="1:6" x14ac:dyDescent="0.25">
      <c r="A76" s="47"/>
      <c r="B76" s="39"/>
      <c r="C76" s="39"/>
      <c r="D76" s="40" t="s">
        <v>119</v>
      </c>
      <c r="E76" s="53">
        <v>0</v>
      </c>
      <c r="F76" s="41">
        <v>0</v>
      </c>
    </row>
    <row r="77" spans="1:6" x14ac:dyDescent="0.25">
      <c r="A77" s="47"/>
      <c r="B77" s="39"/>
      <c r="C77" s="39"/>
      <c r="D77" s="40" t="s">
        <v>120</v>
      </c>
      <c r="E77" s="53">
        <v>0</v>
      </c>
      <c r="F77" s="41">
        <v>0</v>
      </c>
    </row>
    <row r="78" spans="1:6" x14ac:dyDescent="0.25">
      <c r="A78" s="47"/>
      <c r="B78" s="39"/>
      <c r="C78" s="39"/>
      <c r="D78" s="39"/>
      <c r="E78" s="43"/>
      <c r="F78" s="43"/>
    </row>
    <row r="79" spans="1:6" x14ac:dyDescent="0.25">
      <c r="A79" s="47"/>
      <c r="B79" s="39"/>
      <c r="C79" s="39"/>
      <c r="D79" s="2" t="s">
        <v>121</v>
      </c>
      <c r="E79" s="4">
        <f>E63+E68+E75</f>
        <v>876740706.48000002</v>
      </c>
      <c r="F79" s="4">
        <f>F63+F68+F75</f>
        <v>830476651.72000003</v>
      </c>
    </row>
    <row r="80" spans="1:6" x14ac:dyDescent="0.25">
      <c r="A80" s="47"/>
      <c r="B80" s="39"/>
      <c r="C80" s="39"/>
      <c r="D80" s="39"/>
      <c r="E80" s="43"/>
      <c r="F80" s="43"/>
    </row>
    <row r="81" spans="1:6" x14ac:dyDescent="0.25">
      <c r="A81" s="47"/>
      <c r="B81" s="39"/>
      <c r="C81" s="39"/>
      <c r="D81" s="2" t="s">
        <v>122</v>
      </c>
      <c r="E81" s="4">
        <f>E59+E79</f>
        <v>915895959.90999997</v>
      </c>
      <c r="F81" s="4">
        <f>F59+F79</f>
        <v>870079497.13999999</v>
      </c>
    </row>
    <row r="82" spans="1:6" x14ac:dyDescent="0.25">
      <c r="A82" s="48"/>
      <c r="B82" s="49"/>
      <c r="C82" s="49"/>
      <c r="D82" s="49"/>
      <c r="E82" s="50"/>
      <c r="F82" s="50"/>
    </row>
  </sheetData>
  <mergeCells count="5">
    <mergeCell ref="A1:F1"/>
    <mergeCell ref="A2:F2"/>
    <mergeCell ref="A3:F3"/>
    <mergeCell ref="A4:F4"/>
    <mergeCell ref="A5:F5"/>
  </mergeCells>
  <dataValidations count="3">
    <dataValidation allowBlank="1" showInputMessage="1" showErrorMessage="1" prompt="31 de diciembre de 20XN-1 (e)" sqref="C6 F6" xr:uid="{BF4F1DA6-28D6-4D53-B57D-8331B8211F8C}"/>
    <dataValidation allowBlank="1" showInputMessage="1" showErrorMessage="1" prompt="20XN (d)" sqref="B6 E6" xr:uid="{AD91AAA1-4A36-4D17-9AD7-32C8DF487B7C}"/>
    <dataValidation type="decimal" allowBlank="1" showInputMessage="1" showErrorMessage="1" sqref="B9:C62 E47:F47 E50:F81 E9:F45" xr:uid="{C5CF0F0C-7F54-476B-B0B4-4B48A356C852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52" fitToHeight="0" orientation="landscape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C6CF33-BAC2-4D6D-B010-389B08FFC300}">
  <sheetPr>
    <outlinePr summaryBelow="0"/>
    <pageSetUpPr fitToPage="1"/>
  </sheetPr>
  <dimension ref="A1:H45"/>
  <sheetViews>
    <sheetView showGridLines="0" topLeftCell="A11" zoomScale="75" zoomScaleNormal="75" workbookViewId="0">
      <selection activeCell="E39" sqref="E39"/>
    </sheetView>
  </sheetViews>
  <sheetFormatPr baseColWidth="10" defaultColWidth="11" defaultRowHeight="15" x14ac:dyDescent="0.25"/>
  <cols>
    <col min="1" max="1" width="58" bestFit="1" customWidth="1"/>
    <col min="2" max="2" width="23.140625" customWidth="1"/>
    <col min="3" max="4" width="15.7109375" customWidth="1"/>
    <col min="5" max="5" width="19" customWidth="1"/>
    <col min="6" max="6" width="20.7109375" customWidth="1"/>
    <col min="7" max="7" width="15.7109375" customWidth="1"/>
    <col min="8" max="8" width="22.28515625" customWidth="1"/>
  </cols>
  <sheetData>
    <row r="1" spans="1:8" x14ac:dyDescent="0.25">
      <c r="A1" s="148" t="s">
        <v>123</v>
      </c>
      <c r="B1" s="149"/>
      <c r="C1" s="149"/>
      <c r="D1" s="149"/>
      <c r="E1" s="149"/>
      <c r="F1" s="149"/>
      <c r="G1" s="149"/>
      <c r="H1" s="150"/>
    </row>
    <row r="2" spans="1:8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2"/>
      <c r="H2" s="153"/>
    </row>
    <row r="3" spans="1:8" ht="15" customHeight="1" x14ac:dyDescent="0.25">
      <c r="A3" s="154" t="s">
        <v>124</v>
      </c>
      <c r="B3" s="155"/>
      <c r="C3" s="155"/>
      <c r="D3" s="155"/>
      <c r="E3" s="155"/>
      <c r="F3" s="155"/>
      <c r="G3" s="155"/>
      <c r="H3" s="156"/>
    </row>
    <row r="4" spans="1:8" ht="15" customHeight="1" x14ac:dyDescent="0.25">
      <c r="A4" s="154" t="s">
        <v>125</v>
      </c>
      <c r="B4" s="155"/>
      <c r="C4" s="155"/>
      <c r="D4" s="155"/>
      <c r="E4" s="155"/>
      <c r="F4" s="155"/>
      <c r="G4" s="155"/>
      <c r="H4" s="156"/>
    </row>
    <row r="5" spans="1:8" x14ac:dyDescent="0.25">
      <c r="A5" s="157" t="s">
        <v>2</v>
      </c>
      <c r="B5" s="158"/>
      <c r="C5" s="158"/>
      <c r="D5" s="158"/>
      <c r="E5" s="158"/>
      <c r="F5" s="158"/>
      <c r="G5" s="158"/>
      <c r="H5" s="159"/>
    </row>
    <row r="6" spans="1:8" ht="41.45" customHeight="1" x14ac:dyDescent="0.25">
      <c r="A6" s="5" t="s">
        <v>126</v>
      </c>
      <c r="B6" s="6" t="str">
        <f>'Formato 1'!C6</f>
        <v>31 de diciembre de 2025</v>
      </c>
      <c r="C6" s="5" t="s">
        <v>127</v>
      </c>
      <c r="D6" s="5" t="s">
        <v>128</v>
      </c>
      <c r="E6" s="5" t="s">
        <v>129</v>
      </c>
      <c r="F6" s="5" t="s">
        <v>130</v>
      </c>
      <c r="G6" s="5" t="s">
        <v>131</v>
      </c>
      <c r="H6" s="7" t="s">
        <v>132</v>
      </c>
    </row>
    <row r="7" spans="1:8" x14ac:dyDescent="0.25">
      <c r="A7" s="83"/>
      <c r="B7" s="84"/>
      <c r="C7" s="84"/>
      <c r="D7" s="84"/>
      <c r="E7" s="84"/>
      <c r="F7" s="84"/>
      <c r="G7" s="84"/>
      <c r="H7" s="84"/>
    </row>
    <row r="8" spans="1:8" x14ac:dyDescent="0.25">
      <c r="A8" s="8" t="s">
        <v>133</v>
      </c>
      <c r="B8" s="4">
        <f t="shared" ref="B8:H8" si="0">B9+B13</f>
        <v>0</v>
      </c>
      <c r="C8" s="4">
        <f t="shared" si="0"/>
        <v>0</v>
      </c>
      <c r="D8" s="4">
        <f t="shared" si="0"/>
        <v>0</v>
      </c>
      <c r="E8" s="4">
        <f t="shared" si="0"/>
        <v>0</v>
      </c>
      <c r="F8" s="4">
        <f t="shared" si="0"/>
        <v>0</v>
      </c>
      <c r="G8" s="4">
        <f t="shared" si="0"/>
        <v>0</v>
      </c>
      <c r="H8" s="4">
        <f t="shared" si="0"/>
        <v>0</v>
      </c>
    </row>
    <row r="9" spans="1:8" ht="15.75" customHeight="1" x14ac:dyDescent="0.25">
      <c r="A9" s="85" t="s">
        <v>134</v>
      </c>
      <c r="B9" s="41">
        <f t="shared" ref="B9:H9" si="1">SUM(B10:B12)</f>
        <v>0</v>
      </c>
      <c r="C9" s="41">
        <f t="shared" si="1"/>
        <v>0</v>
      </c>
      <c r="D9" s="41">
        <f t="shared" si="1"/>
        <v>0</v>
      </c>
      <c r="E9" s="41">
        <f t="shared" si="1"/>
        <v>0</v>
      </c>
      <c r="F9" s="41">
        <f t="shared" si="1"/>
        <v>0</v>
      </c>
      <c r="G9" s="41">
        <f t="shared" si="1"/>
        <v>0</v>
      </c>
      <c r="H9" s="41">
        <f t="shared" si="1"/>
        <v>0</v>
      </c>
    </row>
    <row r="10" spans="1:8" ht="17.25" customHeight="1" x14ac:dyDescent="0.25">
      <c r="A10" s="86" t="s">
        <v>135</v>
      </c>
      <c r="B10" s="133">
        <v>0</v>
      </c>
      <c r="C10" s="133">
        <v>0</v>
      </c>
      <c r="D10" s="133">
        <v>0</v>
      </c>
      <c r="E10" s="87">
        <v>0</v>
      </c>
      <c r="F10" s="87">
        <v>0</v>
      </c>
      <c r="G10" s="87">
        <v>0</v>
      </c>
      <c r="H10" s="87">
        <v>0</v>
      </c>
    </row>
    <row r="11" spans="1:8" x14ac:dyDescent="0.25">
      <c r="A11" s="86" t="s">
        <v>136</v>
      </c>
      <c r="B11" s="133">
        <v>0</v>
      </c>
      <c r="C11" s="133">
        <v>0</v>
      </c>
      <c r="D11" s="133">
        <v>0</v>
      </c>
      <c r="E11" s="87">
        <v>0</v>
      </c>
      <c r="F11" s="87">
        <v>0</v>
      </c>
      <c r="G11" s="41">
        <v>0</v>
      </c>
      <c r="H11" s="41">
        <v>0</v>
      </c>
    </row>
    <row r="12" spans="1:8" ht="16.5" customHeight="1" x14ac:dyDescent="0.25">
      <c r="A12" s="86" t="s">
        <v>137</v>
      </c>
      <c r="B12" s="133">
        <v>0</v>
      </c>
      <c r="C12" s="133">
        <v>0</v>
      </c>
      <c r="D12" s="133">
        <v>0</v>
      </c>
      <c r="E12" s="87">
        <v>0</v>
      </c>
      <c r="F12" s="87">
        <v>0</v>
      </c>
      <c r="G12" s="41">
        <v>0</v>
      </c>
      <c r="H12" s="41">
        <v>0</v>
      </c>
    </row>
    <row r="13" spans="1:8" x14ac:dyDescent="0.25">
      <c r="A13" s="85" t="s">
        <v>138</v>
      </c>
      <c r="B13" s="41">
        <f t="shared" ref="B13:H13" si="2">SUM(B14:B16)</f>
        <v>0</v>
      </c>
      <c r="C13" s="41">
        <f t="shared" si="2"/>
        <v>0</v>
      </c>
      <c r="D13" s="41">
        <f t="shared" si="2"/>
        <v>0</v>
      </c>
      <c r="E13" s="41">
        <f t="shared" si="2"/>
        <v>0</v>
      </c>
      <c r="F13" s="41">
        <f t="shared" si="2"/>
        <v>0</v>
      </c>
      <c r="G13" s="41">
        <f t="shared" si="2"/>
        <v>0</v>
      </c>
      <c r="H13" s="41">
        <f t="shared" si="2"/>
        <v>0</v>
      </c>
    </row>
    <row r="14" spans="1:8" x14ac:dyDescent="0.25">
      <c r="A14" s="86" t="s">
        <v>139</v>
      </c>
      <c r="B14" s="133">
        <v>0</v>
      </c>
      <c r="C14" s="133">
        <v>0</v>
      </c>
      <c r="D14" s="133">
        <v>0</v>
      </c>
      <c r="E14" s="87">
        <v>0</v>
      </c>
      <c r="F14" s="87">
        <v>0</v>
      </c>
      <c r="G14" s="41">
        <v>0</v>
      </c>
      <c r="H14" s="41">
        <v>0</v>
      </c>
    </row>
    <row r="15" spans="1:8" ht="15" customHeight="1" x14ac:dyDescent="0.25">
      <c r="A15" s="86" t="s">
        <v>140</v>
      </c>
      <c r="B15" s="133">
        <v>0</v>
      </c>
      <c r="C15" s="133">
        <v>0</v>
      </c>
      <c r="D15" s="133">
        <v>0</v>
      </c>
      <c r="E15" s="87">
        <v>0</v>
      </c>
      <c r="F15" s="87">
        <v>0</v>
      </c>
      <c r="G15" s="41">
        <v>0</v>
      </c>
      <c r="H15" s="41">
        <v>0</v>
      </c>
    </row>
    <row r="16" spans="1:8" x14ac:dyDescent="0.25">
      <c r="A16" s="86" t="s">
        <v>141</v>
      </c>
      <c r="B16" s="133">
        <v>0</v>
      </c>
      <c r="C16" s="133">
        <v>0</v>
      </c>
      <c r="D16" s="133">
        <v>0</v>
      </c>
      <c r="E16" s="87">
        <v>0</v>
      </c>
      <c r="F16" s="87">
        <v>0</v>
      </c>
      <c r="G16" s="41">
        <v>0</v>
      </c>
      <c r="H16" s="41">
        <v>0</v>
      </c>
    </row>
    <row r="17" spans="1:8" x14ac:dyDescent="0.25">
      <c r="A17" s="88"/>
      <c r="B17" s="74"/>
      <c r="C17" s="74"/>
      <c r="D17" s="74"/>
      <c r="E17" s="74"/>
      <c r="F17" s="74"/>
      <c r="G17" s="74"/>
      <c r="H17" s="74"/>
    </row>
    <row r="18" spans="1:8" x14ac:dyDescent="0.25">
      <c r="A18" s="8" t="s">
        <v>142</v>
      </c>
      <c r="B18" s="4">
        <v>39602845.420000002</v>
      </c>
      <c r="C18" s="89"/>
      <c r="D18" s="89"/>
      <c r="E18" s="89"/>
      <c r="F18" s="4">
        <v>39155253.43</v>
      </c>
      <c r="G18" s="89"/>
      <c r="H18" s="89"/>
    </row>
    <row r="19" spans="1:8" ht="16.5" customHeight="1" x14ac:dyDescent="0.25">
      <c r="A19" s="88"/>
      <c r="B19" s="74"/>
      <c r="C19" s="74"/>
      <c r="D19" s="74"/>
      <c r="E19" s="74"/>
      <c r="F19" s="74"/>
      <c r="G19" s="74"/>
      <c r="H19" s="74"/>
    </row>
    <row r="20" spans="1:8" ht="14.45" customHeight="1" x14ac:dyDescent="0.25">
      <c r="A20" s="8" t="s">
        <v>143</v>
      </c>
      <c r="B20" s="4">
        <f t="shared" ref="B20:H20" si="3">B8+B18</f>
        <v>39602845.420000002</v>
      </c>
      <c r="C20" s="4">
        <f t="shared" si="3"/>
        <v>0</v>
      </c>
      <c r="D20" s="4">
        <f t="shared" si="3"/>
        <v>0</v>
      </c>
      <c r="E20" s="4">
        <f t="shared" si="3"/>
        <v>0</v>
      </c>
      <c r="F20" s="4">
        <f t="shared" si="3"/>
        <v>39155253.43</v>
      </c>
      <c r="G20" s="4">
        <f t="shared" si="3"/>
        <v>0</v>
      </c>
      <c r="H20" s="4">
        <f t="shared" si="3"/>
        <v>0</v>
      </c>
    </row>
    <row r="21" spans="1:8" ht="16.5" customHeight="1" x14ac:dyDescent="0.25">
      <c r="A21" s="88"/>
      <c r="B21" s="43"/>
      <c r="C21" s="43"/>
      <c r="D21" s="43"/>
      <c r="E21" s="43"/>
      <c r="F21" s="43"/>
      <c r="G21" s="43"/>
      <c r="H21" s="43"/>
    </row>
    <row r="22" spans="1:8" ht="16.5" customHeight="1" x14ac:dyDescent="0.25">
      <c r="A22" s="8" t="s">
        <v>144</v>
      </c>
      <c r="B22" s="4">
        <f>SUM(B23:B25)</f>
        <v>0</v>
      </c>
      <c r="C22" s="4">
        <f t="shared" ref="C22:H22" si="4">SUM(C23:C25)</f>
        <v>0</v>
      </c>
      <c r="D22" s="4">
        <f t="shared" si="4"/>
        <v>0</v>
      </c>
      <c r="E22" s="4">
        <f t="shared" si="4"/>
        <v>0</v>
      </c>
      <c r="F22" s="4">
        <f t="shared" si="4"/>
        <v>0</v>
      </c>
      <c r="G22" s="4">
        <f t="shared" si="4"/>
        <v>0</v>
      </c>
      <c r="H22" s="4">
        <f t="shared" si="4"/>
        <v>0</v>
      </c>
    </row>
    <row r="23" spans="1:8" ht="15" customHeight="1" x14ac:dyDescent="0.25">
      <c r="A23" s="90" t="s">
        <v>145</v>
      </c>
      <c r="B23" s="41">
        <v>0</v>
      </c>
      <c r="C23" s="41">
        <v>0</v>
      </c>
      <c r="D23" s="41">
        <v>0</v>
      </c>
      <c r="E23" s="41">
        <v>0</v>
      </c>
      <c r="F23" s="41">
        <v>0</v>
      </c>
      <c r="G23" s="41">
        <v>0</v>
      </c>
      <c r="H23" s="41">
        <v>0</v>
      </c>
    </row>
    <row r="24" spans="1:8" ht="15" customHeight="1" x14ac:dyDescent="0.25">
      <c r="A24" s="90" t="s">
        <v>146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v>0</v>
      </c>
      <c r="H24" s="41">
        <v>0</v>
      </c>
    </row>
    <row r="25" spans="1:8" x14ac:dyDescent="0.25">
      <c r="A25" s="90" t="s">
        <v>147</v>
      </c>
      <c r="B25" s="41">
        <v>0</v>
      </c>
      <c r="C25" s="41">
        <v>0</v>
      </c>
      <c r="D25" s="41">
        <v>0</v>
      </c>
      <c r="E25" s="41">
        <v>0</v>
      </c>
      <c r="F25" s="41">
        <v>0</v>
      </c>
      <c r="G25" s="41">
        <v>0</v>
      </c>
      <c r="H25" s="41">
        <v>0</v>
      </c>
    </row>
    <row r="26" spans="1:8" ht="16.5" customHeight="1" x14ac:dyDescent="0.25">
      <c r="A26" s="9"/>
      <c r="B26" s="43"/>
      <c r="C26" s="43"/>
      <c r="D26" s="43"/>
      <c r="E26" s="43"/>
      <c r="F26" s="43"/>
      <c r="G26" s="43"/>
      <c r="H26" s="43"/>
    </row>
    <row r="27" spans="1:8" ht="16.5" customHeight="1" x14ac:dyDescent="0.25">
      <c r="A27" s="8" t="s">
        <v>148</v>
      </c>
      <c r="B27" s="4">
        <f>SUM(B28:B30)</f>
        <v>0</v>
      </c>
      <c r="C27" s="4">
        <f t="shared" ref="C27:H27" si="5">SUM(C28:C30)</f>
        <v>0</v>
      </c>
      <c r="D27" s="4">
        <f t="shared" si="5"/>
        <v>0</v>
      </c>
      <c r="E27" s="4">
        <f t="shared" si="5"/>
        <v>0</v>
      </c>
      <c r="F27" s="4">
        <f t="shared" si="5"/>
        <v>0</v>
      </c>
      <c r="G27" s="4">
        <f t="shared" si="5"/>
        <v>0</v>
      </c>
      <c r="H27" s="4">
        <f t="shared" si="5"/>
        <v>0</v>
      </c>
    </row>
    <row r="28" spans="1:8" ht="15" customHeight="1" x14ac:dyDescent="0.25">
      <c r="A28" s="90" t="s">
        <v>149</v>
      </c>
      <c r="B28" s="41">
        <v>0</v>
      </c>
      <c r="C28" s="41">
        <v>0</v>
      </c>
      <c r="D28" s="41">
        <v>0</v>
      </c>
      <c r="E28" s="41">
        <v>0</v>
      </c>
      <c r="F28" s="41">
        <v>0</v>
      </c>
      <c r="G28" s="41">
        <v>0</v>
      </c>
      <c r="H28" s="41">
        <v>0</v>
      </c>
    </row>
    <row r="29" spans="1:8" ht="15" customHeight="1" x14ac:dyDescent="0.25">
      <c r="A29" s="90" t="s">
        <v>150</v>
      </c>
      <c r="B29" s="41">
        <v>0</v>
      </c>
      <c r="C29" s="41">
        <v>0</v>
      </c>
      <c r="D29" s="41">
        <v>0</v>
      </c>
      <c r="E29" s="41">
        <v>0</v>
      </c>
      <c r="F29" s="41">
        <v>0</v>
      </c>
      <c r="G29" s="41">
        <v>0</v>
      </c>
      <c r="H29" s="41">
        <v>0</v>
      </c>
    </row>
    <row r="30" spans="1:8" ht="15.75" customHeight="1" x14ac:dyDescent="0.25">
      <c r="A30" s="90" t="s">
        <v>151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v>0</v>
      </c>
      <c r="H30" s="41">
        <v>0</v>
      </c>
    </row>
    <row r="31" spans="1:8" ht="15" customHeight="1" x14ac:dyDescent="0.25">
      <c r="A31" s="10" t="s">
        <v>152</v>
      </c>
      <c r="B31" s="48"/>
      <c r="C31" s="48"/>
      <c r="D31" s="48"/>
      <c r="E31" s="48"/>
      <c r="F31" s="48"/>
      <c r="G31" s="48"/>
      <c r="H31" s="48"/>
    </row>
    <row r="32" spans="1:8" x14ac:dyDescent="0.25">
      <c r="A32" s="54"/>
    </row>
    <row r="33" spans="1:8" ht="14.45" customHeight="1" x14ac:dyDescent="0.25">
      <c r="A33" s="160" t="s">
        <v>153</v>
      </c>
      <c r="B33" s="160"/>
      <c r="C33" s="160"/>
      <c r="D33" s="160"/>
      <c r="E33" s="160"/>
      <c r="F33" s="160"/>
      <c r="G33" s="160"/>
      <c r="H33" s="160"/>
    </row>
    <row r="34" spans="1:8" ht="14.45" customHeight="1" x14ac:dyDescent="0.25">
      <c r="A34" s="160"/>
      <c r="B34" s="160"/>
      <c r="C34" s="160"/>
      <c r="D34" s="160"/>
      <c r="E34" s="160"/>
      <c r="F34" s="160"/>
      <c r="G34" s="160"/>
      <c r="H34" s="160"/>
    </row>
    <row r="35" spans="1:8" ht="14.45" customHeight="1" x14ac:dyDescent="0.25">
      <c r="A35" s="160"/>
      <c r="B35" s="160"/>
      <c r="C35" s="160"/>
      <c r="D35" s="160"/>
      <c r="E35" s="160"/>
      <c r="F35" s="160"/>
      <c r="G35" s="160"/>
      <c r="H35" s="160"/>
    </row>
    <row r="36" spans="1:8" ht="14.45" customHeight="1" x14ac:dyDescent="0.25">
      <c r="A36" s="160"/>
      <c r="B36" s="160"/>
      <c r="C36" s="160"/>
      <c r="D36" s="160"/>
      <c r="E36" s="160"/>
      <c r="F36" s="160"/>
      <c r="G36" s="160"/>
      <c r="H36" s="160"/>
    </row>
    <row r="37" spans="1:8" ht="14.45" customHeight="1" x14ac:dyDescent="0.25">
      <c r="A37" s="160"/>
      <c r="B37" s="160"/>
      <c r="C37" s="160"/>
      <c r="D37" s="160"/>
      <c r="E37" s="160"/>
      <c r="F37" s="160"/>
      <c r="G37" s="160"/>
      <c r="H37" s="160"/>
    </row>
    <row r="38" spans="1:8" x14ac:dyDescent="0.25">
      <c r="A38" s="54"/>
    </row>
    <row r="39" spans="1:8" ht="45" x14ac:dyDescent="0.25">
      <c r="A39" s="5" t="s">
        <v>154</v>
      </c>
      <c r="B39" s="5" t="s">
        <v>155</v>
      </c>
      <c r="C39" s="5" t="s">
        <v>156</v>
      </c>
      <c r="D39" s="5" t="s">
        <v>157</v>
      </c>
      <c r="E39" s="5" t="s">
        <v>158</v>
      </c>
      <c r="F39" s="7" t="s">
        <v>159</v>
      </c>
    </row>
    <row r="40" spans="1:8" x14ac:dyDescent="0.25">
      <c r="A40" s="39"/>
      <c r="B40" s="47"/>
      <c r="C40" s="47"/>
      <c r="D40" s="47"/>
      <c r="E40" s="47"/>
      <c r="F40" s="47"/>
    </row>
    <row r="41" spans="1:8" x14ac:dyDescent="0.25">
      <c r="A41" s="8" t="s">
        <v>160</v>
      </c>
      <c r="B41" s="4">
        <f>SUM(B42:B44)</f>
        <v>0</v>
      </c>
      <c r="C41" s="4">
        <f t="shared" ref="C41:F41" si="6">SUM(C42:C44)</f>
        <v>0</v>
      </c>
      <c r="D41" s="4">
        <f t="shared" si="6"/>
        <v>0</v>
      </c>
      <c r="E41" s="4">
        <f t="shared" si="6"/>
        <v>0</v>
      </c>
      <c r="F41" s="4">
        <f t="shared" si="6"/>
        <v>0</v>
      </c>
    </row>
    <row r="42" spans="1:8" x14ac:dyDescent="0.25">
      <c r="A42" s="90" t="s">
        <v>161</v>
      </c>
      <c r="B42" s="41">
        <v>0</v>
      </c>
      <c r="C42" s="41">
        <v>0</v>
      </c>
      <c r="D42" s="41">
        <v>0</v>
      </c>
      <c r="E42" s="41">
        <v>0</v>
      </c>
      <c r="F42" s="41">
        <v>0</v>
      </c>
      <c r="G42" s="57"/>
    </row>
    <row r="43" spans="1:8" x14ac:dyDescent="0.25">
      <c r="A43" s="90" t="s">
        <v>162</v>
      </c>
      <c r="B43" s="41">
        <v>0</v>
      </c>
      <c r="C43" s="41">
        <v>0</v>
      </c>
      <c r="D43" s="41">
        <v>0</v>
      </c>
      <c r="E43" s="41">
        <v>0</v>
      </c>
      <c r="F43" s="41">
        <v>0</v>
      </c>
      <c r="G43" s="57"/>
    </row>
    <row r="44" spans="1:8" x14ac:dyDescent="0.25">
      <c r="A44" s="90" t="s">
        <v>163</v>
      </c>
      <c r="B44" s="41">
        <v>0</v>
      </c>
      <c r="C44" s="41">
        <v>0</v>
      </c>
      <c r="D44" s="41">
        <v>0</v>
      </c>
      <c r="E44" s="41">
        <v>0</v>
      </c>
      <c r="F44" s="41">
        <v>0</v>
      </c>
      <c r="G44" s="57"/>
    </row>
    <row r="45" spans="1:8" x14ac:dyDescent="0.25">
      <c r="A45" s="11" t="s">
        <v>152</v>
      </c>
      <c r="B45" s="48"/>
      <c r="C45" s="48"/>
      <c r="D45" s="48"/>
      <c r="E45" s="48"/>
      <c r="F45" s="48"/>
    </row>
  </sheetData>
  <mergeCells count="6">
    <mergeCell ref="A1:H1"/>
    <mergeCell ref="A33:H37"/>
    <mergeCell ref="A3:H3"/>
    <mergeCell ref="A2:H2"/>
    <mergeCell ref="A4:H4"/>
    <mergeCell ref="A5:H5"/>
  </mergeCells>
  <dataValidations count="2">
    <dataValidation allowBlank="1" showInputMessage="1" showErrorMessage="1" prompt="Saldo al 31 de diciembre de 20XN-1 (d)" sqref="B6" xr:uid="{C4019422-D5B3-4276-AFF8-D3E0476A06D6}"/>
    <dataValidation type="decimal" allowBlank="1" showInputMessage="1" showErrorMessage="1" sqref="B8:B9 C23:H30 D13:F13 B13 D8:H9 D22:H22 D17:F21 G11:H21 C8:C22 B17:B30" xr:uid="{635631E8-F646-4D4D-B441-40DF1922063D}">
      <formula1>-1.79769313486231E+100</formula1>
      <formula2>1.79769313486231E+100</formula2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scale="64" orientation="landscape" horizontalDpi="1200" verticalDpi="1200" r:id="rId1"/>
  <ignoredErrors>
    <ignoredError sqref="B31:H31 B41:F4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6E334E-8D1A-4C7C-9414-C8BDDFE5A5BE}">
  <sheetPr>
    <outlinePr summaryBelow="0"/>
  </sheetPr>
  <dimension ref="A1:K21"/>
  <sheetViews>
    <sheetView showGridLines="0" zoomScale="75" zoomScaleNormal="75" workbookViewId="0">
      <selection sqref="A1:K21"/>
    </sheetView>
  </sheetViews>
  <sheetFormatPr baseColWidth="10" defaultColWidth="11" defaultRowHeight="15" x14ac:dyDescent="0.25"/>
  <cols>
    <col min="1" max="1" width="59.85546875" customWidth="1"/>
    <col min="2" max="2" width="26" customWidth="1"/>
    <col min="3" max="3" width="28.7109375" customWidth="1"/>
    <col min="4" max="6" width="14.28515625" customWidth="1"/>
    <col min="7" max="7" width="17.140625" customWidth="1"/>
    <col min="8" max="8" width="20.5703125" customWidth="1"/>
    <col min="9" max="11" width="24.42578125" customWidth="1"/>
    <col min="12" max="12" width="4.28515625" customWidth="1"/>
  </cols>
  <sheetData>
    <row r="1" spans="1:11" x14ac:dyDescent="0.25">
      <c r="A1" s="148" t="s">
        <v>164</v>
      </c>
      <c r="B1" s="149"/>
      <c r="C1" s="149"/>
      <c r="D1" s="149"/>
      <c r="E1" s="149"/>
      <c r="F1" s="149"/>
      <c r="G1" s="149"/>
      <c r="H1" s="149"/>
      <c r="I1" s="149"/>
      <c r="J1" s="149"/>
      <c r="K1" s="150"/>
    </row>
    <row r="2" spans="1:11" ht="14.45" customHeight="1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2"/>
      <c r="H2" s="152"/>
      <c r="I2" s="152"/>
      <c r="J2" s="152"/>
      <c r="K2" s="153"/>
    </row>
    <row r="3" spans="1:11" x14ac:dyDescent="0.25">
      <c r="A3" s="154" t="s">
        <v>165</v>
      </c>
      <c r="B3" s="155"/>
      <c r="C3" s="155"/>
      <c r="D3" s="155"/>
      <c r="E3" s="155"/>
      <c r="F3" s="155"/>
      <c r="G3" s="155"/>
      <c r="H3" s="155"/>
      <c r="I3" s="155"/>
      <c r="J3" s="155"/>
      <c r="K3" s="156"/>
    </row>
    <row r="4" spans="1:11" x14ac:dyDescent="0.25">
      <c r="A4" s="154" t="s">
        <v>542</v>
      </c>
      <c r="B4" s="155"/>
      <c r="C4" s="155"/>
      <c r="D4" s="155"/>
      <c r="E4" s="155"/>
      <c r="F4" s="155"/>
      <c r="G4" s="155"/>
      <c r="H4" s="155"/>
      <c r="I4" s="155"/>
      <c r="J4" s="155"/>
      <c r="K4" s="156"/>
    </row>
    <row r="5" spans="1:11" x14ac:dyDescent="0.25">
      <c r="A5" s="157" t="s">
        <v>2</v>
      </c>
      <c r="B5" s="158"/>
      <c r="C5" s="158"/>
      <c r="D5" s="158"/>
      <c r="E5" s="158"/>
      <c r="F5" s="158"/>
      <c r="G5" s="158"/>
      <c r="H5" s="158"/>
      <c r="I5" s="158"/>
      <c r="J5" s="158"/>
      <c r="K5" s="159"/>
    </row>
    <row r="6" spans="1:11" ht="72.75" customHeight="1" x14ac:dyDescent="0.25">
      <c r="A6" s="7" t="s">
        <v>166</v>
      </c>
      <c r="B6" s="7" t="s">
        <v>167</v>
      </c>
      <c r="C6" s="7" t="s">
        <v>168</v>
      </c>
      <c r="D6" s="7" t="s">
        <v>169</v>
      </c>
      <c r="E6" s="7" t="s">
        <v>170</v>
      </c>
      <c r="F6" s="7" t="s">
        <v>171</v>
      </c>
      <c r="G6" s="7" t="s">
        <v>172</v>
      </c>
      <c r="H6" s="7" t="s">
        <v>173</v>
      </c>
      <c r="I6" s="1" t="s">
        <v>174</v>
      </c>
      <c r="J6" s="1" t="s">
        <v>175</v>
      </c>
      <c r="K6" s="1" t="s">
        <v>176</v>
      </c>
    </row>
    <row r="7" spans="1:11" x14ac:dyDescent="0.25">
      <c r="A7" s="44"/>
      <c r="B7" s="47"/>
      <c r="C7" s="47"/>
      <c r="D7" s="47"/>
      <c r="E7" s="47"/>
      <c r="F7" s="47"/>
      <c r="G7" s="47"/>
      <c r="H7" s="47"/>
      <c r="I7" s="47"/>
      <c r="J7" s="47"/>
      <c r="K7" s="47"/>
    </row>
    <row r="8" spans="1:11" x14ac:dyDescent="0.25">
      <c r="A8" s="2" t="s">
        <v>177</v>
      </c>
      <c r="B8" s="80"/>
      <c r="C8" s="80"/>
      <c r="D8" s="80"/>
      <c r="E8" s="4">
        <v>0</v>
      </c>
      <c r="F8" s="80"/>
      <c r="G8" s="4">
        <v>0</v>
      </c>
      <c r="H8" s="4">
        <v>0</v>
      </c>
      <c r="I8" s="4">
        <v>0</v>
      </c>
      <c r="J8" s="4">
        <v>0</v>
      </c>
      <c r="K8" s="4">
        <v>0</v>
      </c>
    </row>
    <row r="9" spans="1:11" ht="21" x14ac:dyDescent="0.25">
      <c r="A9" s="81" t="s">
        <v>178</v>
      </c>
      <c r="B9" s="134" t="s">
        <v>587</v>
      </c>
      <c r="C9" s="82"/>
      <c r="D9" s="82"/>
      <c r="E9" s="41">
        <v>0</v>
      </c>
      <c r="F9" s="53"/>
      <c r="G9" s="41">
        <v>0</v>
      </c>
      <c r="H9" s="41">
        <v>0</v>
      </c>
      <c r="I9" s="41">
        <v>0</v>
      </c>
      <c r="J9" s="41">
        <v>0</v>
      </c>
      <c r="K9" s="41">
        <v>0</v>
      </c>
    </row>
    <row r="10" spans="1:11" x14ac:dyDescent="0.25">
      <c r="A10" s="81" t="s">
        <v>179</v>
      </c>
      <c r="B10" s="82"/>
      <c r="C10" s="82"/>
      <c r="D10" s="82"/>
      <c r="E10" s="41">
        <v>0</v>
      </c>
      <c r="F10" s="53"/>
      <c r="G10" s="41">
        <v>0</v>
      </c>
      <c r="H10" s="41">
        <v>0</v>
      </c>
      <c r="I10" s="41">
        <v>0</v>
      </c>
      <c r="J10" s="41">
        <v>0</v>
      </c>
      <c r="K10" s="41">
        <v>0</v>
      </c>
    </row>
    <row r="11" spans="1:11" x14ac:dyDescent="0.25">
      <c r="A11" s="81" t="s">
        <v>180</v>
      </c>
      <c r="B11" s="82"/>
      <c r="C11" s="82"/>
      <c r="D11" s="82"/>
      <c r="E11" s="41">
        <v>0</v>
      </c>
      <c r="F11" s="53"/>
      <c r="G11" s="41">
        <v>0</v>
      </c>
      <c r="H11" s="41">
        <v>0</v>
      </c>
      <c r="I11" s="41">
        <v>0</v>
      </c>
      <c r="J11" s="41">
        <v>0</v>
      </c>
      <c r="K11" s="41">
        <v>0</v>
      </c>
    </row>
    <row r="12" spans="1:11" x14ac:dyDescent="0.25">
      <c r="A12" s="81" t="s">
        <v>181</v>
      </c>
      <c r="B12" s="82"/>
      <c r="C12" s="82"/>
      <c r="D12" s="82"/>
      <c r="E12" s="41">
        <v>0</v>
      </c>
      <c r="F12" s="53"/>
      <c r="G12" s="41">
        <v>0</v>
      </c>
      <c r="H12" s="41">
        <v>0</v>
      </c>
      <c r="I12" s="41">
        <v>0</v>
      </c>
      <c r="J12" s="41">
        <v>0</v>
      </c>
      <c r="K12" s="41">
        <v>0</v>
      </c>
    </row>
    <row r="13" spans="1:11" x14ac:dyDescent="0.25">
      <c r="A13" s="102" t="s">
        <v>152</v>
      </c>
      <c r="B13" s="39"/>
      <c r="C13" s="39"/>
      <c r="D13" s="39"/>
      <c r="E13" s="39"/>
      <c r="F13" s="39"/>
      <c r="G13" s="39"/>
      <c r="H13" s="39"/>
      <c r="I13" s="39"/>
      <c r="J13" s="39"/>
      <c r="K13" s="39"/>
    </row>
    <row r="14" spans="1:11" x14ac:dyDescent="0.25">
      <c r="A14" s="2" t="s">
        <v>182</v>
      </c>
      <c r="B14" s="80"/>
      <c r="C14" s="80"/>
      <c r="D14" s="80"/>
      <c r="E14" s="4">
        <v>0</v>
      </c>
      <c r="F14" s="80"/>
      <c r="G14" s="4">
        <v>0</v>
      </c>
      <c r="H14" s="4">
        <v>0</v>
      </c>
      <c r="I14" s="4">
        <v>0</v>
      </c>
      <c r="J14" s="4">
        <v>0</v>
      </c>
      <c r="K14" s="4">
        <v>0</v>
      </c>
    </row>
    <row r="15" spans="1:11" x14ac:dyDescent="0.25">
      <c r="A15" s="81" t="s">
        <v>183</v>
      </c>
      <c r="B15" s="82"/>
      <c r="C15" s="82"/>
      <c r="D15" s="82"/>
      <c r="E15" s="41">
        <v>0</v>
      </c>
      <c r="F15" s="53"/>
      <c r="G15" s="41">
        <v>0</v>
      </c>
      <c r="H15" s="41">
        <v>0</v>
      </c>
      <c r="I15" s="41">
        <v>0</v>
      </c>
      <c r="J15" s="41">
        <v>0</v>
      </c>
      <c r="K15" s="41">
        <v>0</v>
      </c>
    </row>
    <row r="16" spans="1:11" x14ac:dyDescent="0.25">
      <c r="A16" s="81" t="s">
        <v>184</v>
      </c>
      <c r="B16" s="82"/>
      <c r="C16" s="82"/>
      <c r="D16" s="82"/>
      <c r="E16" s="41">
        <v>0</v>
      </c>
      <c r="F16" s="53"/>
      <c r="G16" s="41">
        <v>0</v>
      </c>
      <c r="H16" s="41">
        <v>0</v>
      </c>
      <c r="I16" s="41">
        <v>0</v>
      </c>
      <c r="J16" s="41">
        <v>0</v>
      </c>
      <c r="K16" s="41">
        <v>0</v>
      </c>
    </row>
    <row r="17" spans="1:11" x14ac:dyDescent="0.25">
      <c r="A17" s="81" t="s">
        <v>185</v>
      </c>
      <c r="B17" s="82"/>
      <c r="C17" s="82"/>
      <c r="D17" s="82"/>
      <c r="E17" s="41">
        <v>0</v>
      </c>
      <c r="F17" s="53"/>
      <c r="G17" s="41">
        <v>0</v>
      </c>
      <c r="H17" s="41">
        <v>0</v>
      </c>
      <c r="I17" s="41">
        <v>0</v>
      </c>
      <c r="J17" s="41">
        <v>0</v>
      </c>
      <c r="K17" s="41">
        <v>0</v>
      </c>
    </row>
    <row r="18" spans="1:11" x14ac:dyDescent="0.25">
      <c r="A18" s="81" t="s">
        <v>186</v>
      </c>
      <c r="B18" s="82"/>
      <c r="C18" s="82"/>
      <c r="D18" s="82"/>
      <c r="E18" s="41">
        <v>0</v>
      </c>
      <c r="F18" s="53"/>
      <c r="G18" s="41">
        <v>0</v>
      </c>
      <c r="H18" s="41">
        <v>0</v>
      </c>
      <c r="I18" s="41">
        <v>0</v>
      </c>
      <c r="J18" s="41">
        <v>0</v>
      </c>
      <c r="K18" s="41">
        <v>0</v>
      </c>
    </row>
    <row r="19" spans="1:11" x14ac:dyDescent="0.25">
      <c r="A19" s="102" t="s">
        <v>152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</row>
    <row r="20" spans="1:11" x14ac:dyDescent="0.25">
      <c r="A20" s="2" t="s">
        <v>187</v>
      </c>
      <c r="B20" s="80"/>
      <c r="C20" s="80"/>
      <c r="D20" s="80"/>
      <c r="E20" s="4">
        <v>0</v>
      </c>
      <c r="F20" s="80"/>
      <c r="G20" s="4">
        <v>0</v>
      </c>
      <c r="H20" s="4">
        <v>0</v>
      </c>
      <c r="I20" s="4">
        <v>0</v>
      </c>
      <c r="J20" s="4">
        <v>0</v>
      </c>
      <c r="K20" s="4">
        <v>0</v>
      </c>
    </row>
    <row r="21" spans="1:11" x14ac:dyDescent="0.25">
      <c r="A21" s="49"/>
      <c r="B21" s="48"/>
      <c r="C21" s="48"/>
      <c r="D21" s="48"/>
      <c r="E21" s="48"/>
      <c r="F21" s="48"/>
      <c r="G21" s="48"/>
      <c r="H21" s="48"/>
      <c r="I21" s="48"/>
      <c r="J21" s="48"/>
      <c r="K21" s="48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15:D18 C9:D12 B10:B12" xr:uid="{0A5BFD88-66F6-41BD-AC89-64BF6D5D5F5F}">
      <formula1>36526</formula1>
    </dataValidation>
    <dataValidation allowBlank="1" showInputMessage="1" showErrorMessage="1" prompt="Saldo pendiente por pagar de la inversión al XX de XXXX de 20XN (m = g - l)" sqref="K6" xr:uid="{0A2D8556-2C15-49BD-AD5E-A12E7ED5B389}"/>
    <dataValidation allowBlank="1" showInputMessage="1" showErrorMessage="1" prompt="Monto pagado de la inversión actualizado al XX de XXXX de 20XN (k)" sqref="J6" xr:uid="{89D04457-A952-49B0-A432-5BEA8341E0F5}"/>
    <dataValidation allowBlank="1" showInputMessage="1" showErrorMessage="1" prompt="Monto pagado de la inversión al XX de XXXX de 20XN (k)" sqref="I6" xr:uid="{AA511D82-6DB0-490A-8BD2-9EC3D042E62A}"/>
    <dataValidation type="decimal" allowBlank="1" showInputMessage="1" showErrorMessage="1" sqref="E8:K20" xr:uid="{004B3C36-0819-4E9A-B25D-BE2A52B52AAE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45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884B5-A88D-4615-872F-55D50D1204EA}">
  <sheetPr>
    <outlinePr summaryBelow="0"/>
    <pageSetUpPr fitToPage="1"/>
  </sheetPr>
  <dimension ref="A1:D75"/>
  <sheetViews>
    <sheetView showGridLines="0" topLeftCell="A40" zoomScale="75" zoomScaleNormal="75" workbookViewId="0">
      <selection activeCell="G68" sqref="G68"/>
    </sheetView>
  </sheetViews>
  <sheetFormatPr baseColWidth="10" defaultColWidth="11" defaultRowHeight="15" x14ac:dyDescent="0.25"/>
  <cols>
    <col min="1" max="1" width="102.42578125" customWidth="1"/>
    <col min="2" max="2" width="21.140625" bestFit="1" customWidth="1"/>
    <col min="3" max="3" width="22.5703125" bestFit="1" customWidth="1"/>
    <col min="4" max="4" width="22.7109375" bestFit="1" customWidth="1"/>
    <col min="5" max="5" width="3.28515625" customWidth="1"/>
  </cols>
  <sheetData>
    <row r="1" spans="1:4" x14ac:dyDescent="0.25">
      <c r="A1" s="148" t="s">
        <v>188</v>
      </c>
      <c r="B1" s="149"/>
      <c r="C1" s="149"/>
      <c r="D1" s="150"/>
    </row>
    <row r="2" spans="1:4" x14ac:dyDescent="0.25">
      <c r="A2" s="151" t="str">
        <f>'Formato 1'!A2</f>
        <v>MUNICIPIO DE ACAMBARO, GTO.</v>
      </c>
      <c r="B2" s="152"/>
      <c r="C2" s="152"/>
      <c r="D2" s="153"/>
    </row>
    <row r="3" spans="1:4" x14ac:dyDescent="0.25">
      <c r="A3" s="154" t="s">
        <v>189</v>
      </c>
      <c r="B3" s="155"/>
      <c r="C3" s="155"/>
      <c r="D3" s="156"/>
    </row>
    <row r="4" spans="1:4" x14ac:dyDescent="0.25">
      <c r="A4" s="154" t="str">
        <f>'Formato 3'!A4</f>
        <v>DEL 1 DE ENERO DEL 2026 AL 30 DE JUNIO DEL 2026</v>
      </c>
      <c r="B4" s="155"/>
      <c r="C4" s="155"/>
      <c r="D4" s="156"/>
    </row>
    <row r="5" spans="1:4" x14ac:dyDescent="0.25">
      <c r="A5" s="157" t="s">
        <v>2</v>
      </c>
      <c r="B5" s="158"/>
      <c r="C5" s="158"/>
      <c r="D5" s="159"/>
    </row>
    <row r="6" spans="1:4" ht="15" customHeight="1" x14ac:dyDescent="0.25"/>
    <row r="7" spans="1:4" ht="30" x14ac:dyDescent="0.25">
      <c r="A7" s="12" t="s">
        <v>5</v>
      </c>
      <c r="B7" s="7" t="s">
        <v>190</v>
      </c>
      <c r="C7" s="7" t="s">
        <v>191</v>
      </c>
      <c r="D7" s="7" t="s">
        <v>192</v>
      </c>
    </row>
    <row r="8" spans="1:4" x14ac:dyDescent="0.25">
      <c r="A8" s="3" t="s">
        <v>193</v>
      </c>
      <c r="B8" s="13">
        <f>SUM(B9:B11)</f>
        <v>536912859.5</v>
      </c>
      <c r="C8" s="13">
        <f>SUM(C9:C11)</f>
        <v>267076059.84999999</v>
      </c>
      <c r="D8" s="13">
        <f>SUM(D9:D11)</f>
        <v>267076059.84999999</v>
      </c>
    </row>
    <row r="9" spans="1:4" x14ac:dyDescent="0.25">
      <c r="A9" s="51" t="s">
        <v>194</v>
      </c>
      <c r="B9" s="143">
        <v>274545408</v>
      </c>
      <c r="C9" s="143">
        <v>163965815.38999999</v>
      </c>
      <c r="D9" s="143">
        <v>163965815.38999999</v>
      </c>
    </row>
    <row r="10" spans="1:4" x14ac:dyDescent="0.25">
      <c r="A10" s="51" t="s">
        <v>195</v>
      </c>
      <c r="B10" s="143">
        <v>185032052</v>
      </c>
      <c r="C10" s="143">
        <v>101230752</v>
      </c>
      <c r="D10" s="143">
        <v>101230752</v>
      </c>
    </row>
    <row r="11" spans="1:4" x14ac:dyDescent="0.25">
      <c r="A11" s="51" t="s">
        <v>196</v>
      </c>
      <c r="B11" s="143">
        <v>77335399.5</v>
      </c>
      <c r="C11" s="143">
        <v>1879492.46</v>
      </c>
      <c r="D11" s="143">
        <v>1879492.46</v>
      </c>
    </row>
    <row r="12" spans="1:4" x14ac:dyDescent="0.25">
      <c r="A12" s="40"/>
      <c r="B12" s="144"/>
      <c r="C12" s="144"/>
      <c r="D12" s="144"/>
    </row>
    <row r="13" spans="1:4" x14ac:dyDescent="0.25">
      <c r="A13" s="3" t="s">
        <v>197</v>
      </c>
      <c r="B13" s="145">
        <f>B14+B15</f>
        <v>536912859.5</v>
      </c>
      <c r="C13" s="145">
        <f>C14+C15</f>
        <v>232975495.81999999</v>
      </c>
      <c r="D13" s="145">
        <f>D14+D15</f>
        <v>228043934.38</v>
      </c>
    </row>
    <row r="14" spans="1:4" x14ac:dyDescent="0.25">
      <c r="A14" s="51" t="s">
        <v>198</v>
      </c>
      <c r="B14" s="143">
        <v>264117949</v>
      </c>
      <c r="C14" s="143">
        <v>118488482.87</v>
      </c>
      <c r="D14" s="143">
        <v>115717072.56999999</v>
      </c>
    </row>
    <row r="15" spans="1:4" x14ac:dyDescent="0.25">
      <c r="A15" s="51" t="s">
        <v>199</v>
      </c>
      <c r="B15" s="143">
        <v>272794910.5</v>
      </c>
      <c r="C15" s="143">
        <v>114487012.95</v>
      </c>
      <c r="D15" s="143">
        <v>112326861.81</v>
      </c>
    </row>
    <row r="16" spans="1:4" x14ac:dyDescent="0.25">
      <c r="A16" s="40"/>
      <c r="B16" s="74"/>
      <c r="C16" s="74"/>
      <c r="D16" s="74"/>
    </row>
    <row r="17" spans="1:4" x14ac:dyDescent="0.25">
      <c r="A17" s="3" t="s">
        <v>200</v>
      </c>
      <c r="B17" s="14">
        <v>0</v>
      </c>
      <c r="C17" s="13">
        <f>C18+C19</f>
        <v>0</v>
      </c>
      <c r="D17" s="13">
        <f>D18+D19</f>
        <v>0</v>
      </c>
    </row>
    <row r="18" spans="1:4" x14ac:dyDescent="0.25">
      <c r="A18" s="51" t="s">
        <v>201</v>
      </c>
      <c r="B18" s="15">
        <v>0</v>
      </c>
      <c r="C18" s="41">
        <v>0</v>
      </c>
      <c r="D18" s="41">
        <v>0</v>
      </c>
    </row>
    <row r="19" spans="1:4" x14ac:dyDescent="0.25">
      <c r="A19" s="51" t="s">
        <v>202</v>
      </c>
      <c r="B19" s="15">
        <v>0</v>
      </c>
      <c r="C19" s="41">
        <v>0</v>
      </c>
      <c r="D19" s="41">
        <v>0</v>
      </c>
    </row>
    <row r="20" spans="1:4" x14ac:dyDescent="0.25">
      <c r="A20" s="40"/>
      <c r="B20" s="74"/>
      <c r="C20" s="74"/>
      <c r="D20" s="74"/>
    </row>
    <row r="21" spans="1:4" x14ac:dyDescent="0.25">
      <c r="A21" s="3" t="s">
        <v>203</v>
      </c>
      <c r="B21" s="13">
        <f>B8-B13+B17</f>
        <v>0</v>
      </c>
      <c r="C21" s="13">
        <f>C8-C13+C17</f>
        <v>34100564.030000001</v>
      </c>
      <c r="D21" s="13">
        <f>D8-D13+D17</f>
        <v>39032125.469999999</v>
      </c>
    </row>
    <row r="22" spans="1:4" x14ac:dyDescent="0.25">
      <c r="A22" s="3"/>
      <c r="B22" s="74"/>
      <c r="C22" s="74"/>
      <c r="D22" s="74"/>
    </row>
    <row r="23" spans="1:4" x14ac:dyDescent="0.25">
      <c r="A23" s="3" t="s">
        <v>204</v>
      </c>
      <c r="B23" s="13">
        <f>B21-B11</f>
        <v>-77335399.5</v>
      </c>
      <c r="C23" s="13">
        <f>C21-C11</f>
        <v>32221071.57</v>
      </c>
      <c r="D23" s="13">
        <f>D21-D11</f>
        <v>37152633.009999998</v>
      </c>
    </row>
    <row r="24" spans="1:4" x14ac:dyDescent="0.25">
      <c r="A24" s="3"/>
      <c r="B24" s="16"/>
      <c r="C24" s="16"/>
      <c r="D24" s="16"/>
    </row>
    <row r="25" spans="1:4" x14ac:dyDescent="0.25">
      <c r="A25" s="17" t="s">
        <v>205</v>
      </c>
      <c r="B25" s="13">
        <f>B23-B17</f>
        <v>-77335399.5</v>
      </c>
      <c r="C25" s="13">
        <f>C23-C17</f>
        <v>32221071.57</v>
      </c>
      <c r="D25" s="13">
        <f>D23-D17</f>
        <v>37152633.009999998</v>
      </c>
    </row>
    <row r="26" spans="1:4" x14ac:dyDescent="0.25">
      <c r="A26" s="18"/>
      <c r="B26" s="65"/>
      <c r="C26" s="65"/>
      <c r="D26" s="65"/>
    </row>
    <row r="27" spans="1:4" x14ac:dyDescent="0.25">
      <c r="A27" s="54"/>
    </row>
    <row r="28" spans="1:4" x14ac:dyDescent="0.25">
      <c r="A28" s="12" t="s">
        <v>5</v>
      </c>
      <c r="B28" s="7" t="s">
        <v>206</v>
      </c>
      <c r="C28" s="7" t="s">
        <v>191</v>
      </c>
      <c r="D28" s="7" t="s">
        <v>207</v>
      </c>
    </row>
    <row r="29" spans="1:4" x14ac:dyDescent="0.25">
      <c r="A29" s="3" t="s">
        <v>208</v>
      </c>
      <c r="B29" s="4">
        <f>B30+B31</f>
        <v>0</v>
      </c>
      <c r="C29" s="4">
        <f>C30+C31</f>
        <v>0</v>
      </c>
      <c r="D29" s="4">
        <f>D30+D31</f>
        <v>0</v>
      </c>
    </row>
    <row r="30" spans="1:4" x14ac:dyDescent="0.25">
      <c r="A30" s="51" t="s">
        <v>209</v>
      </c>
      <c r="B30" s="41">
        <v>0</v>
      </c>
      <c r="C30" s="41">
        <v>0</v>
      </c>
      <c r="D30" s="41">
        <v>0</v>
      </c>
    </row>
    <row r="31" spans="1:4" x14ac:dyDescent="0.25">
      <c r="A31" s="51" t="s">
        <v>210</v>
      </c>
      <c r="B31" s="41">
        <v>0</v>
      </c>
      <c r="C31" s="41">
        <v>0</v>
      </c>
      <c r="D31" s="41">
        <v>0</v>
      </c>
    </row>
    <row r="32" spans="1:4" x14ac:dyDescent="0.25">
      <c r="A32" s="39"/>
      <c r="B32" s="43"/>
      <c r="C32" s="43"/>
      <c r="D32" s="43"/>
    </row>
    <row r="33" spans="1:4" ht="14.45" customHeight="1" x14ac:dyDescent="0.25">
      <c r="A33" s="3" t="s">
        <v>211</v>
      </c>
      <c r="B33" s="4">
        <f>B25+B29</f>
        <v>-77335399.5</v>
      </c>
      <c r="C33" s="4">
        <f>C25+C29</f>
        <v>32221071.57</v>
      </c>
      <c r="D33" s="4">
        <f>D25+D29</f>
        <v>37152633.009999998</v>
      </c>
    </row>
    <row r="34" spans="1:4" ht="14.45" customHeight="1" x14ac:dyDescent="0.25">
      <c r="A34" s="49"/>
      <c r="B34" s="50"/>
      <c r="C34" s="50"/>
      <c r="D34" s="50"/>
    </row>
    <row r="35" spans="1:4" ht="14.45" customHeight="1" x14ac:dyDescent="0.25">
      <c r="A35" s="54"/>
    </row>
    <row r="36" spans="1:4" ht="30" x14ac:dyDescent="0.25">
      <c r="A36" s="12" t="s">
        <v>5</v>
      </c>
      <c r="B36" s="7" t="s">
        <v>190</v>
      </c>
      <c r="C36" s="7" t="s">
        <v>191</v>
      </c>
      <c r="D36" s="7" t="s">
        <v>192</v>
      </c>
    </row>
    <row r="37" spans="1:4" ht="14.45" customHeight="1" x14ac:dyDescent="0.25">
      <c r="A37" s="3" t="s">
        <v>212</v>
      </c>
      <c r="B37" s="4">
        <f>B38+B39</f>
        <v>77335399.5</v>
      </c>
      <c r="C37" s="4">
        <f>C38+C39</f>
        <v>1879492.46</v>
      </c>
      <c r="D37" s="4">
        <f>D38+D39</f>
        <v>1879492.46</v>
      </c>
    </row>
    <row r="38" spans="1:4" x14ac:dyDescent="0.25">
      <c r="A38" s="51" t="s">
        <v>213</v>
      </c>
      <c r="B38" s="41">
        <v>77335399.5</v>
      </c>
      <c r="C38" s="41">
        <v>1879492.46</v>
      </c>
      <c r="D38" s="41">
        <v>1879492.46</v>
      </c>
    </row>
    <row r="39" spans="1:4" x14ac:dyDescent="0.25">
      <c r="A39" s="51" t="s">
        <v>214</v>
      </c>
      <c r="B39" s="41">
        <v>0</v>
      </c>
      <c r="C39" s="41">
        <v>0</v>
      </c>
      <c r="D39" s="41">
        <v>0</v>
      </c>
    </row>
    <row r="40" spans="1:4" x14ac:dyDescent="0.25">
      <c r="A40" s="3" t="s">
        <v>215</v>
      </c>
      <c r="B40" s="4">
        <f>B41+B42</f>
        <v>0</v>
      </c>
      <c r="C40" s="4">
        <f>C41+C42</f>
        <v>0</v>
      </c>
      <c r="D40" s="4">
        <f>D41+D42</f>
        <v>0</v>
      </c>
    </row>
    <row r="41" spans="1:4" x14ac:dyDescent="0.25">
      <c r="A41" s="51" t="s">
        <v>216</v>
      </c>
      <c r="B41" s="41">
        <v>0</v>
      </c>
      <c r="C41" s="41">
        <v>0</v>
      </c>
      <c r="D41" s="41">
        <v>0</v>
      </c>
    </row>
    <row r="42" spans="1:4" x14ac:dyDescent="0.25">
      <c r="A42" s="51" t="s">
        <v>217</v>
      </c>
      <c r="B42" s="41">
        <v>0</v>
      </c>
      <c r="C42" s="41">
        <v>0</v>
      </c>
      <c r="D42" s="41">
        <v>0</v>
      </c>
    </row>
    <row r="43" spans="1:4" x14ac:dyDescent="0.25">
      <c r="A43" s="39"/>
      <c r="B43" s="43"/>
      <c r="C43" s="43"/>
      <c r="D43" s="43"/>
    </row>
    <row r="44" spans="1:4" x14ac:dyDescent="0.25">
      <c r="A44" s="3" t="s">
        <v>218</v>
      </c>
      <c r="B44" s="4">
        <f>B37-B40</f>
        <v>77335399.5</v>
      </c>
      <c r="C44" s="4">
        <f>C37-C40</f>
        <v>1879492.46</v>
      </c>
      <c r="D44" s="4">
        <f>D37-D40</f>
        <v>1879492.46</v>
      </c>
    </row>
    <row r="45" spans="1:4" x14ac:dyDescent="0.25">
      <c r="A45" s="19"/>
      <c r="B45" s="50"/>
      <c r="C45" s="50"/>
      <c r="D45" s="50"/>
    </row>
    <row r="47" spans="1:4" ht="30" x14ac:dyDescent="0.25">
      <c r="A47" s="12" t="s">
        <v>5</v>
      </c>
      <c r="B47" s="7" t="s">
        <v>190</v>
      </c>
      <c r="C47" s="7" t="s">
        <v>191</v>
      </c>
      <c r="D47" s="7" t="s">
        <v>192</v>
      </c>
    </row>
    <row r="48" spans="1:4" x14ac:dyDescent="0.25">
      <c r="A48" s="77" t="s">
        <v>219</v>
      </c>
      <c r="B48" s="142">
        <v>274545408</v>
      </c>
      <c r="C48" s="142">
        <v>163965815.38999999</v>
      </c>
      <c r="D48" s="142">
        <v>163965815.38999999</v>
      </c>
    </row>
    <row r="49" spans="1:4" x14ac:dyDescent="0.25">
      <c r="A49" s="20" t="s">
        <v>220</v>
      </c>
      <c r="B49" s="4">
        <f>B50-B51</f>
        <v>77335399.5</v>
      </c>
      <c r="C49" s="4">
        <f>C50-C51</f>
        <v>1879492.46</v>
      </c>
      <c r="D49" s="4">
        <f>D50-D51</f>
        <v>1879492.46</v>
      </c>
    </row>
    <row r="50" spans="1:4" x14ac:dyDescent="0.25">
      <c r="A50" s="78" t="s">
        <v>213</v>
      </c>
      <c r="B50" s="41">
        <v>77335399.5</v>
      </c>
      <c r="C50" s="41">
        <v>1879492.46</v>
      </c>
      <c r="D50" s="41">
        <v>1879492.46</v>
      </c>
    </row>
    <row r="51" spans="1:4" x14ac:dyDescent="0.25">
      <c r="A51" s="78" t="s">
        <v>216</v>
      </c>
      <c r="B51" s="41">
        <v>0</v>
      </c>
      <c r="C51" s="41">
        <v>0</v>
      </c>
      <c r="D51" s="41">
        <v>0</v>
      </c>
    </row>
    <row r="52" spans="1:4" x14ac:dyDescent="0.25">
      <c r="A52" s="39"/>
      <c r="B52" s="43"/>
      <c r="C52" s="43"/>
      <c r="D52" s="43"/>
    </row>
    <row r="53" spans="1:4" x14ac:dyDescent="0.25">
      <c r="A53" s="51" t="s">
        <v>198</v>
      </c>
      <c r="B53" s="41">
        <v>264117949</v>
      </c>
      <c r="C53" s="41">
        <v>118488482.87</v>
      </c>
      <c r="D53" s="41">
        <v>115717072.56999999</v>
      </c>
    </row>
    <row r="54" spans="1:4" x14ac:dyDescent="0.25">
      <c r="A54" s="39"/>
      <c r="B54" s="43"/>
      <c r="C54" s="43"/>
      <c r="D54" s="43"/>
    </row>
    <row r="55" spans="1:4" x14ac:dyDescent="0.25">
      <c r="A55" s="51" t="s">
        <v>201</v>
      </c>
      <c r="B55" s="21">
        <v>0</v>
      </c>
      <c r="C55" s="41">
        <v>0</v>
      </c>
      <c r="D55" s="41">
        <v>0</v>
      </c>
    </row>
    <row r="56" spans="1:4" x14ac:dyDescent="0.25">
      <c r="A56" s="39"/>
      <c r="B56" s="43"/>
      <c r="C56" s="43"/>
      <c r="D56" s="43"/>
    </row>
    <row r="57" spans="1:4" x14ac:dyDescent="0.25">
      <c r="A57" s="17" t="s">
        <v>221</v>
      </c>
      <c r="B57" s="4">
        <f>B48+B49-B53+B55</f>
        <v>87762858.5</v>
      </c>
      <c r="C57" s="4">
        <f>C48+C49-C53+C55</f>
        <v>47356824.979999989</v>
      </c>
      <c r="D57" s="4">
        <f>D48+D49-D53+D55</f>
        <v>50128235.280000001</v>
      </c>
    </row>
    <row r="58" spans="1:4" x14ac:dyDescent="0.25">
      <c r="A58" s="22"/>
      <c r="B58" s="23"/>
      <c r="C58" s="23"/>
      <c r="D58" s="23"/>
    </row>
    <row r="59" spans="1:4" x14ac:dyDescent="0.25">
      <c r="A59" s="17" t="s">
        <v>222</v>
      </c>
      <c r="B59" s="4">
        <f>B57-B49</f>
        <v>10427459</v>
      </c>
      <c r="C59" s="4">
        <f>C57-C49</f>
        <v>45477332.519999988</v>
      </c>
      <c r="D59" s="4">
        <f>D57-D49</f>
        <v>48248742.82</v>
      </c>
    </row>
    <row r="60" spans="1:4" x14ac:dyDescent="0.25">
      <c r="A60" s="49"/>
      <c r="B60" s="50"/>
      <c r="C60" s="50"/>
      <c r="D60" s="50"/>
    </row>
    <row r="62" spans="1:4" ht="30" x14ac:dyDescent="0.25">
      <c r="A62" s="12" t="s">
        <v>5</v>
      </c>
      <c r="B62" s="7" t="s">
        <v>190</v>
      </c>
      <c r="C62" s="7" t="s">
        <v>191</v>
      </c>
      <c r="D62" s="7" t="s">
        <v>192</v>
      </c>
    </row>
    <row r="63" spans="1:4" x14ac:dyDescent="0.25">
      <c r="A63" s="77" t="s">
        <v>195</v>
      </c>
      <c r="B63" s="79">
        <v>185032052</v>
      </c>
      <c r="C63" s="79">
        <v>101230752</v>
      </c>
      <c r="D63" s="79">
        <v>101230752</v>
      </c>
    </row>
    <row r="64" spans="1:4" ht="30" x14ac:dyDescent="0.25">
      <c r="A64" s="20" t="s">
        <v>223</v>
      </c>
      <c r="B64" s="13">
        <f>B65-B66</f>
        <v>0</v>
      </c>
      <c r="C64" s="13">
        <f>C65-C66</f>
        <v>0</v>
      </c>
      <c r="D64" s="13">
        <f>D65-D66</f>
        <v>0</v>
      </c>
    </row>
    <row r="65" spans="1:4" x14ac:dyDescent="0.25">
      <c r="A65" s="78" t="s">
        <v>214</v>
      </c>
      <c r="B65" s="76">
        <v>0</v>
      </c>
      <c r="C65" s="76">
        <v>0</v>
      </c>
      <c r="D65" s="76">
        <v>0</v>
      </c>
    </row>
    <row r="66" spans="1:4" x14ac:dyDescent="0.25">
      <c r="A66" s="78" t="s">
        <v>217</v>
      </c>
      <c r="B66" s="76">
        <v>0</v>
      </c>
      <c r="C66" s="76">
        <v>0</v>
      </c>
      <c r="D66" s="76">
        <v>0</v>
      </c>
    </row>
    <row r="67" spans="1:4" x14ac:dyDescent="0.25">
      <c r="A67" s="39"/>
      <c r="B67" s="74"/>
      <c r="C67" s="74"/>
      <c r="D67" s="74"/>
    </row>
    <row r="68" spans="1:4" x14ac:dyDescent="0.25">
      <c r="A68" s="51" t="s">
        <v>224</v>
      </c>
      <c r="B68" s="76">
        <v>272794910.5</v>
      </c>
      <c r="C68" s="76">
        <v>114487012.95</v>
      </c>
      <c r="D68" s="76">
        <v>112326861.81</v>
      </c>
    </row>
    <row r="69" spans="1:4" x14ac:dyDescent="0.25">
      <c r="A69" s="39"/>
      <c r="B69" s="74"/>
      <c r="C69" s="74"/>
      <c r="D69" s="74"/>
    </row>
    <row r="70" spans="1:4" x14ac:dyDescent="0.25">
      <c r="A70" s="51" t="s">
        <v>202</v>
      </c>
      <c r="B70" s="15">
        <v>0</v>
      </c>
      <c r="C70" s="76">
        <v>0</v>
      </c>
      <c r="D70" s="76">
        <v>0</v>
      </c>
    </row>
    <row r="71" spans="1:4" x14ac:dyDescent="0.25">
      <c r="A71" s="39"/>
      <c r="B71" s="74"/>
      <c r="C71" s="74"/>
      <c r="D71" s="74"/>
    </row>
    <row r="72" spans="1:4" x14ac:dyDescent="0.25">
      <c r="A72" s="17" t="s">
        <v>225</v>
      </c>
      <c r="B72" s="13">
        <f>B63+B64-B68+B70</f>
        <v>-87762858.5</v>
      </c>
      <c r="C72" s="13">
        <f>C63+C64-C68+C70</f>
        <v>-13256260.950000003</v>
      </c>
      <c r="D72" s="13">
        <f>D63+D64-D68+D70</f>
        <v>-11096109.810000002</v>
      </c>
    </row>
    <row r="73" spans="1:4" x14ac:dyDescent="0.25">
      <c r="A73" s="39"/>
      <c r="B73" s="74"/>
      <c r="C73" s="74"/>
      <c r="D73" s="74"/>
    </row>
    <row r="74" spans="1:4" x14ac:dyDescent="0.25">
      <c r="A74" s="17" t="s">
        <v>226</v>
      </c>
      <c r="B74" s="13">
        <f>B72-B64</f>
        <v>-87762858.5</v>
      </c>
      <c r="C74" s="13">
        <f>C72-C64</f>
        <v>-13256260.950000003</v>
      </c>
      <c r="D74" s="13">
        <f>D72-D64</f>
        <v>-11096109.810000002</v>
      </c>
    </row>
    <row r="75" spans="1:4" x14ac:dyDescent="0.25">
      <c r="A75" s="49"/>
      <c r="B75" s="65"/>
      <c r="C75" s="65"/>
      <c r="D75" s="65"/>
    </row>
  </sheetData>
  <mergeCells count="5">
    <mergeCell ref="A1:D1"/>
    <mergeCell ref="A2:D2"/>
    <mergeCell ref="A3:D3"/>
    <mergeCell ref="A4:D4"/>
    <mergeCell ref="A5:D5"/>
  </mergeCells>
  <dataValidations count="1">
    <dataValidation type="decimal" allowBlank="1" showInputMessage="1" showErrorMessage="1" sqref="B48:D59 B29:D33 B8:D25 B37:D44 B63:D74" xr:uid="{526B69E6-A0FC-40A5-8CD2-3BD25F9CDCA2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80" fitToHeight="0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1F2CE-1958-4540-93CF-2AD8201AC237}">
  <sheetPr>
    <outlinePr summaryBelow="0"/>
    <pageSetUpPr fitToPage="1"/>
  </sheetPr>
  <dimension ref="A1:G76"/>
  <sheetViews>
    <sheetView showGridLines="0" topLeftCell="A41" zoomScale="75" zoomScaleNormal="75" workbookViewId="0">
      <selection sqref="A1:G76"/>
    </sheetView>
  </sheetViews>
  <sheetFormatPr baseColWidth="10" defaultColWidth="11" defaultRowHeight="15" x14ac:dyDescent="0.25"/>
  <cols>
    <col min="1" max="1" width="87" bestFit="1" customWidth="1"/>
    <col min="2" max="2" width="22.28515625" bestFit="1" customWidth="1"/>
    <col min="3" max="3" width="20.5703125" bestFit="1" customWidth="1"/>
    <col min="4" max="4" width="22.28515625" bestFit="1" customWidth="1"/>
    <col min="5" max="5" width="21.85546875" bestFit="1" customWidth="1"/>
    <col min="6" max="6" width="22.28515625" bestFit="1" customWidth="1"/>
    <col min="7" max="7" width="21.28515625" bestFit="1" customWidth="1"/>
    <col min="8" max="8" width="11" customWidth="1"/>
  </cols>
  <sheetData>
    <row r="1" spans="1:7" x14ac:dyDescent="0.25">
      <c r="A1" s="148" t="s">
        <v>227</v>
      </c>
      <c r="B1" s="149"/>
      <c r="C1" s="149"/>
      <c r="D1" s="149"/>
      <c r="E1" s="149"/>
      <c r="F1" s="149"/>
      <c r="G1" s="150"/>
    </row>
    <row r="2" spans="1:7" x14ac:dyDescent="0.25">
      <c r="A2" s="91" t="str">
        <f>'Formato 1'!A2</f>
        <v>MUNICIPIO DE ACAMBARO, GTO.</v>
      </c>
      <c r="B2" s="92"/>
      <c r="C2" s="92"/>
      <c r="D2" s="92"/>
      <c r="E2" s="92"/>
      <c r="F2" s="92"/>
      <c r="G2" s="93"/>
    </row>
    <row r="3" spans="1:7" x14ac:dyDescent="0.25">
      <c r="A3" s="94" t="s">
        <v>228</v>
      </c>
      <c r="B3" s="95"/>
      <c r="C3" s="95"/>
      <c r="D3" s="95"/>
      <c r="E3" s="95"/>
      <c r="F3" s="95"/>
      <c r="G3" s="96"/>
    </row>
    <row r="4" spans="1:7" x14ac:dyDescent="0.25">
      <c r="A4" s="94" t="str">
        <f>'Formato 3'!A4</f>
        <v>DEL 1 DE ENERO DEL 2026 AL 30 DE JUNIO DEL 2026</v>
      </c>
      <c r="B4" s="95"/>
      <c r="C4" s="95"/>
      <c r="D4" s="95"/>
      <c r="E4" s="95"/>
      <c r="F4" s="95"/>
      <c r="G4" s="96"/>
    </row>
    <row r="5" spans="1:7" x14ac:dyDescent="0.25">
      <c r="A5" s="97" t="s">
        <v>2</v>
      </c>
      <c r="B5" s="98"/>
      <c r="C5" s="98"/>
      <c r="D5" s="98"/>
      <c r="E5" s="98"/>
      <c r="F5" s="98"/>
      <c r="G5" s="99"/>
    </row>
    <row r="6" spans="1:7" x14ac:dyDescent="0.25">
      <c r="A6" s="161" t="s">
        <v>5</v>
      </c>
      <c r="B6" s="163" t="s">
        <v>229</v>
      </c>
      <c r="C6" s="163"/>
      <c r="D6" s="163"/>
      <c r="E6" s="163"/>
      <c r="F6" s="163"/>
      <c r="G6" s="163" t="s">
        <v>230</v>
      </c>
    </row>
    <row r="7" spans="1:7" ht="30" x14ac:dyDescent="0.25">
      <c r="A7" s="162"/>
      <c r="B7" s="24" t="s">
        <v>231</v>
      </c>
      <c r="C7" s="7" t="s">
        <v>232</v>
      </c>
      <c r="D7" s="24" t="s">
        <v>233</v>
      </c>
      <c r="E7" s="24" t="s">
        <v>191</v>
      </c>
      <c r="F7" s="24" t="s">
        <v>234</v>
      </c>
      <c r="G7" s="163"/>
    </row>
    <row r="8" spans="1:7" x14ac:dyDescent="0.25">
      <c r="A8" s="25" t="s">
        <v>235</v>
      </c>
      <c r="B8" s="74"/>
      <c r="C8" s="74"/>
      <c r="D8" s="74"/>
      <c r="E8" s="74"/>
      <c r="F8" s="74"/>
      <c r="G8" s="74"/>
    </row>
    <row r="9" spans="1:7" x14ac:dyDescent="0.25">
      <c r="A9" s="51" t="s">
        <v>236</v>
      </c>
      <c r="B9" s="135">
        <v>33664450</v>
      </c>
      <c r="C9" s="135">
        <v>-250000</v>
      </c>
      <c r="D9" s="135">
        <v>33414450</v>
      </c>
      <c r="E9" s="135">
        <v>28297470.969999999</v>
      </c>
      <c r="F9" s="135">
        <v>28297470.969999999</v>
      </c>
      <c r="G9" s="136">
        <f>F9-B9</f>
        <v>-5366979.0300000012</v>
      </c>
    </row>
    <row r="10" spans="1:7" x14ac:dyDescent="0.25">
      <c r="A10" s="51" t="s">
        <v>237</v>
      </c>
      <c r="B10" s="135">
        <v>0</v>
      </c>
      <c r="C10" s="135">
        <v>0</v>
      </c>
      <c r="D10" s="135">
        <v>0</v>
      </c>
      <c r="E10" s="135">
        <v>0</v>
      </c>
      <c r="F10" s="135">
        <v>0</v>
      </c>
      <c r="G10" s="136">
        <f>F10-B10</f>
        <v>0</v>
      </c>
    </row>
    <row r="11" spans="1:7" x14ac:dyDescent="0.25">
      <c r="A11" s="51" t="s">
        <v>238</v>
      </c>
      <c r="B11" s="135">
        <v>1500000</v>
      </c>
      <c r="C11" s="135">
        <v>-1420000</v>
      </c>
      <c r="D11" s="135">
        <v>80000</v>
      </c>
      <c r="E11" s="135">
        <v>0</v>
      </c>
      <c r="F11" s="135">
        <v>0</v>
      </c>
      <c r="G11" s="136">
        <f t="shared" ref="G11:G15" si="0">F11-B11</f>
        <v>-1500000</v>
      </c>
    </row>
    <row r="12" spans="1:7" x14ac:dyDescent="0.25">
      <c r="A12" s="51" t="s">
        <v>239</v>
      </c>
      <c r="B12" s="135">
        <v>10180652</v>
      </c>
      <c r="C12" s="135">
        <v>1270000</v>
      </c>
      <c r="D12" s="135">
        <v>11450652</v>
      </c>
      <c r="E12" s="135">
        <v>6809331.71</v>
      </c>
      <c r="F12" s="135">
        <v>6809331.7100000009</v>
      </c>
      <c r="G12" s="136">
        <f t="shared" si="0"/>
        <v>-3371320.2899999991</v>
      </c>
    </row>
    <row r="13" spans="1:7" x14ac:dyDescent="0.25">
      <c r="A13" s="51" t="s">
        <v>240</v>
      </c>
      <c r="B13" s="135">
        <v>13085024</v>
      </c>
      <c r="C13" s="135">
        <v>350000</v>
      </c>
      <c r="D13" s="135">
        <v>13435024</v>
      </c>
      <c r="E13" s="135">
        <v>7331751.5899999989</v>
      </c>
      <c r="F13" s="135">
        <v>7331751.5899999989</v>
      </c>
      <c r="G13" s="136">
        <f t="shared" si="0"/>
        <v>-5753272.4100000011</v>
      </c>
    </row>
    <row r="14" spans="1:7" x14ac:dyDescent="0.25">
      <c r="A14" s="51" t="s">
        <v>241</v>
      </c>
      <c r="B14" s="135">
        <v>3904439</v>
      </c>
      <c r="C14" s="135">
        <v>50000</v>
      </c>
      <c r="D14" s="135">
        <v>3954439</v>
      </c>
      <c r="E14" s="135">
        <v>1937955.7400000002</v>
      </c>
      <c r="F14" s="135">
        <v>1937955.74</v>
      </c>
      <c r="G14" s="136">
        <f t="shared" si="0"/>
        <v>-1966483.26</v>
      </c>
    </row>
    <row r="15" spans="1:7" x14ac:dyDescent="0.25">
      <c r="A15" s="51" t="s">
        <v>242</v>
      </c>
      <c r="B15" s="136">
        <v>0</v>
      </c>
      <c r="C15" s="136">
        <v>0</v>
      </c>
      <c r="D15" s="136">
        <v>0</v>
      </c>
      <c r="E15" s="136">
        <v>0</v>
      </c>
      <c r="F15" s="136">
        <v>0</v>
      </c>
      <c r="G15" s="136">
        <f t="shared" si="0"/>
        <v>0</v>
      </c>
    </row>
    <row r="16" spans="1:7" x14ac:dyDescent="0.25">
      <c r="A16" s="75" t="s">
        <v>243</v>
      </c>
      <c r="B16" s="136">
        <f>SUM(B17:B27)</f>
        <v>198112535</v>
      </c>
      <c r="C16" s="136">
        <f>SUM(C17:C27)</f>
        <v>20134305</v>
      </c>
      <c r="D16" s="136">
        <f t="shared" ref="D16:G16" si="1">SUM(D17:D27)</f>
        <v>218246840</v>
      </c>
      <c r="E16" s="136">
        <f t="shared" si="1"/>
        <v>115903108.61000001</v>
      </c>
      <c r="F16" s="136">
        <f t="shared" si="1"/>
        <v>115903108.61000001</v>
      </c>
      <c r="G16" s="136">
        <f t="shared" si="1"/>
        <v>-82209426.390000001</v>
      </c>
    </row>
    <row r="17" spans="1:7" x14ac:dyDescent="0.25">
      <c r="A17" s="60" t="s">
        <v>244</v>
      </c>
      <c r="B17" s="136">
        <v>125105058</v>
      </c>
      <c r="C17" s="136">
        <v>13433738</v>
      </c>
      <c r="D17" s="136">
        <v>138538796</v>
      </c>
      <c r="E17" s="136">
        <v>83328228.850000009</v>
      </c>
      <c r="F17" s="136">
        <v>83328228.849999994</v>
      </c>
      <c r="G17" s="136">
        <f>F17-B17</f>
        <v>-41776829.150000006</v>
      </c>
    </row>
    <row r="18" spans="1:7" x14ac:dyDescent="0.25">
      <c r="A18" s="60" t="s">
        <v>245</v>
      </c>
      <c r="B18" s="136">
        <v>40525915</v>
      </c>
      <c r="C18" s="136">
        <v>4243813</v>
      </c>
      <c r="D18" s="136">
        <v>44769728</v>
      </c>
      <c r="E18" s="136">
        <v>20147890.460000001</v>
      </c>
      <c r="F18" s="136">
        <v>20147890.460000001</v>
      </c>
      <c r="G18" s="136">
        <f t="shared" ref="G18:G27" si="2">F18-B18</f>
        <v>-20378024.539999999</v>
      </c>
    </row>
    <row r="19" spans="1:7" x14ac:dyDescent="0.25">
      <c r="A19" s="60" t="s">
        <v>246</v>
      </c>
      <c r="B19" s="136">
        <v>11560459</v>
      </c>
      <c r="C19" s="136">
        <v>2882362</v>
      </c>
      <c r="D19" s="136">
        <v>14442821</v>
      </c>
      <c r="E19" s="136">
        <v>8141366.79</v>
      </c>
      <c r="F19" s="136">
        <v>8141366.79</v>
      </c>
      <c r="G19" s="136">
        <f t="shared" si="2"/>
        <v>-3419092.21</v>
      </c>
    </row>
    <row r="20" spans="1:7" x14ac:dyDescent="0.25">
      <c r="A20" s="60" t="s">
        <v>247</v>
      </c>
      <c r="B20" s="136">
        <v>0</v>
      </c>
      <c r="C20" s="136">
        <v>0</v>
      </c>
      <c r="D20" s="136">
        <v>0</v>
      </c>
      <c r="E20" s="136">
        <v>0</v>
      </c>
      <c r="F20" s="136">
        <v>0</v>
      </c>
      <c r="G20" s="136">
        <f t="shared" si="2"/>
        <v>0</v>
      </c>
    </row>
    <row r="21" spans="1:7" x14ac:dyDescent="0.25">
      <c r="A21" s="60" t="s">
        <v>248</v>
      </c>
      <c r="B21" s="136">
        <v>0</v>
      </c>
      <c r="C21" s="136">
        <v>0</v>
      </c>
      <c r="D21" s="136">
        <v>0</v>
      </c>
      <c r="E21" s="136">
        <v>0</v>
      </c>
      <c r="F21" s="136">
        <v>0</v>
      </c>
      <c r="G21" s="136">
        <f t="shared" si="2"/>
        <v>0</v>
      </c>
    </row>
    <row r="22" spans="1:7" x14ac:dyDescent="0.25">
      <c r="A22" s="60" t="s">
        <v>249</v>
      </c>
      <c r="B22" s="135">
        <v>3643768</v>
      </c>
      <c r="C22" s="135">
        <v>1564062</v>
      </c>
      <c r="D22" s="135">
        <f>B22+C22</f>
        <v>5207830</v>
      </c>
      <c r="E22" s="136">
        <v>-4392170</v>
      </c>
      <c r="F22" s="136">
        <v>-4392170</v>
      </c>
      <c r="G22" s="136">
        <f t="shared" si="2"/>
        <v>-8035938</v>
      </c>
    </row>
    <row r="23" spans="1:7" x14ac:dyDescent="0.25">
      <c r="A23" s="60" t="s">
        <v>250</v>
      </c>
      <c r="B23" s="137">
        <v>0</v>
      </c>
      <c r="C23" s="136">
        <v>0</v>
      </c>
      <c r="D23" s="136">
        <v>0</v>
      </c>
      <c r="E23" s="136">
        <v>0</v>
      </c>
      <c r="F23" s="136">
        <v>0</v>
      </c>
      <c r="G23" s="136">
        <f t="shared" si="2"/>
        <v>0</v>
      </c>
    </row>
    <row r="24" spans="1:7" x14ac:dyDescent="0.25">
      <c r="A24" s="60" t="s">
        <v>251</v>
      </c>
      <c r="B24" s="136">
        <v>0</v>
      </c>
      <c r="C24" s="136">
        <v>0</v>
      </c>
      <c r="D24" s="136">
        <v>0</v>
      </c>
      <c r="E24" s="136">
        <v>0</v>
      </c>
      <c r="F24" s="136">
        <v>0</v>
      </c>
      <c r="G24" s="136">
        <f t="shared" si="2"/>
        <v>0</v>
      </c>
    </row>
    <row r="25" spans="1:7" x14ac:dyDescent="0.25">
      <c r="A25" s="60" t="s">
        <v>252</v>
      </c>
      <c r="B25" s="136">
        <v>2956756</v>
      </c>
      <c r="C25" s="136">
        <v>-376018</v>
      </c>
      <c r="D25" s="136">
        <v>2580738</v>
      </c>
      <c r="E25" s="136">
        <v>1473332.5099999998</v>
      </c>
      <c r="F25" s="136">
        <v>1473332.51</v>
      </c>
      <c r="G25" s="136">
        <f t="shared" si="2"/>
        <v>-1483423.49</v>
      </c>
    </row>
    <row r="26" spans="1:7" x14ac:dyDescent="0.25">
      <c r="A26" s="60" t="s">
        <v>253</v>
      </c>
      <c r="B26" s="136">
        <v>14320579</v>
      </c>
      <c r="C26" s="136">
        <v>-1613652</v>
      </c>
      <c r="D26" s="136">
        <v>12706927</v>
      </c>
      <c r="E26" s="136">
        <v>7204460</v>
      </c>
      <c r="F26" s="136">
        <v>7204460</v>
      </c>
      <c r="G26" s="136">
        <f t="shared" si="2"/>
        <v>-7116119</v>
      </c>
    </row>
    <row r="27" spans="1:7" x14ac:dyDescent="0.25">
      <c r="A27" s="60" t="s">
        <v>254</v>
      </c>
      <c r="B27" s="136">
        <v>0</v>
      </c>
      <c r="C27" s="136">
        <v>0</v>
      </c>
      <c r="D27" s="136">
        <v>0</v>
      </c>
      <c r="E27" s="136">
        <v>0</v>
      </c>
      <c r="F27" s="136">
        <v>0</v>
      </c>
      <c r="G27" s="136">
        <f t="shared" si="2"/>
        <v>0</v>
      </c>
    </row>
    <row r="28" spans="1:7" x14ac:dyDescent="0.25">
      <c r="A28" s="51" t="s">
        <v>255</v>
      </c>
      <c r="B28" s="136">
        <f>SUM(B29:B33)</f>
        <v>3442849</v>
      </c>
      <c r="C28" s="136">
        <f>SUM(C29:C33)</f>
        <v>10751309.190000001</v>
      </c>
      <c r="D28" s="136">
        <f t="shared" ref="D28:G28" si="3">SUM(D29:D33)</f>
        <v>14194158.190000001</v>
      </c>
      <c r="E28" s="136">
        <f t="shared" si="3"/>
        <v>3596196.77</v>
      </c>
      <c r="F28" s="136">
        <f t="shared" si="3"/>
        <v>3596196.77</v>
      </c>
      <c r="G28" s="136">
        <f t="shared" si="3"/>
        <v>153347.77000000002</v>
      </c>
    </row>
    <row r="29" spans="1:7" x14ac:dyDescent="0.25">
      <c r="A29" s="60" t="s">
        <v>256</v>
      </c>
      <c r="B29" s="136">
        <v>10000</v>
      </c>
      <c r="C29" s="136">
        <v>0</v>
      </c>
      <c r="D29" s="136">
        <v>10000</v>
      </c>
      <c r="E29" s="136">
        <v>9207.0300000000007</v>
      </c>
      <c r="F29" s="136">
        <v>9207.0300000000007</v>
      </c>
      <c r="G29" s="136">
        <f>F29-B29</f>
        <v>-792.96999999999935</v>
      </c>
    </row>
    <row r="30" spans="1:7" x14ac:dyDescent="0.25">
      <c r="A30" s="60" t="s">
        <v>257</v>
      </c>
      <c r="B30" s="136">
        <v>317369</v>
      </c>
      <c r="C30" s="136">
        <v>2906909</v>
      </c>
      <c r="D30" s="136">
        <v>3224278</v>
      </c>
      <c r="E30" s="136">
        <v>-179027.07000000007</v>
      </c>
      <c r="F30" s="136">
        <v>-179027.06999999995</v>
      </c>
      <c r="G30" s="136">
        <f t="shared" ref="G30:G34" si="4">F30-B30</f>
        <v>-496396.06999999995</v>
      </c>
    </row>
    <row r="31" spans="1:7" x14ac:dyDescent="0.25">
      <c r="A31" s="60" t="s">
        <v>258</v>
      </c>
      <c r="B31" s="136">
        <v>2237491</v>
      </c>
      <c r="C31" s="136">
        <v>-2237491</v>
      </c>
      <c r="D31" s="136">
        <v>0</v>
      </c>
      <c r="E31" s="136">
        <v>0</v>
      </c>
      <c r="F31" s="136">
        <v>0</v>
      </c>
      <c r="G31" s="136">
        <f t="shared" si="4"/>
        <v>-2237491</v>
      </c>
    </row>
    <row r="32" spans="1:7" x14ac:dyDescent="0.25">
      <c r="A32" s="60" t="s">
        <v>259</v>
      </c>
      <c r="B32" s="136">
        <v>0</v>
      </c>
      <c r="C32" s="136">
        <v>0</v>
      </c>
      <c r="D32" s="136">
        <v>0</v>
      </c>
      <c r="E32" s="136">
        <v>0</v>
      </c>
      <c r="F32" s="136">
        <v>0</v>
      </c>
      <c r="G32" s="136">
        <f t="shared" si="4"/>
        <v>0</v>
      </c>
    </row>
    <row r="33" spans="1:7" ht="14.45" customHeight="1" x14ac:dyDescent="0.25">
      <c r="A33" s="60" t="s">
        <v>260</v>
      </c>
      <c r="B33" s="136">
        <v>877989</v>
      </c>
      <c r="C33" s="136">
        <v>10081891.190000001</v>
      </c>
      <c r="D33" s="136">
        <v>10959880.190000001</v>
      </c>
      <c r="E33" s="136">
        <v>3766016.81</v>
      </c>
      <c r="F33" s="136">
        <v>3766016.81</v>
      </c>
      <c r="G33" s="136">
        <f t="shared" si="4"/>
        <v>2888027.81</v>
      </c>
    </row>
    <row r="34" spans="1:7" ht="14.45" customHeight="1" x14ac:dyDescent="0.25">
      <c r="A34" s="51" t="s">
        <v>261</v>
      </c>
      <c r="B34" s="136">
        <v>10655459</v>
      </c>
      <c r="C34" s="136">
        <v>0</v>
      </c>
      <c r="D34" s="136">
        <v>10655459</v>
      </c>
      <c r="E34" s="136">
        <v>90000</v>
      </c>
      <c r="F34" s="136">
        <v>90000</v>
      </c>
      <c r="G34" s="136">
        <f t="shared" si="4"/>
        <v>-10565459</v>
      </c>
    </row>
    <row r="35" spans="1:7" ht="14.45" customHeight="1" x14ac:dyDescent="0.25">
      <c r="A35" s="51" t="s">
        <v>262</v>
      </c>
      <c r="B35" s="136">
        <v>0</v>
      </c>
      <c r="C35" s="136">
        <v>0</v>
      </c>
      <c r="D35" s="136">
        <v>0</v>
      </c>
      <c r="E35" s="136">
        <v>0</v>
      </c>
      <c r="F35" s="136">
        <v>0</v>
      </c>
      <c r="G35" s="136">
        <f t="shared" ref="G35" si="5">G36</f>
        <v>0</v>
      </c>
    </row>
    <row r="36" spans="1:7" ht="14.45" customHeight="1" x14ac:dyDescent="0.25">
      <c r="A36" s="60" t="s">
        <v>263</v>
      </c>
      <c r="B36" s="136">
        <v>0</v>
      </c>
      <c r="C36" s="136">
        <v>0</v>
      </c>
      <c r="D36" s="136">
        <v>0</v>
      </c>
      <c r="E36" s="136">
        <v>0</v>
      </c>
      <c r="F36" s="136">
        <v>0</v>
      </c>
      <c r="G36" s="136">
        <f>F36-B36</f>
        <v>0</v>
      </c>
    </row>
    <row r="37" spans="1:7" ht="14.45" customHeight="1" x14ac:dyDescent="0.25">
      <c r="A37" s="51" t="s">
        <v>264</v>
      </c>
      <c r="B37" s="136">
        <f>SUM(B38:B39)</f>
        <v>0</v>
      </c>
      <c r="C37" s="136">
        <f t="shared" ref="C37:G37" si="6">C38+C39</f>
        <v>0</v>
      </c>
      <c r="D37" s="136">
        <f t="shared" si="6"/>
        <v>0</v>
      </c>
      <c r="E37" s="136">
        <f t="shared" si="6"/>
        <v>0</v>
      </c>
      <c r="F37" s="136">
        <f t="shared" si="6"/>
        <v>0</v>
      </c>
      <c r="G37" s="136">
        <f t="shared" si="6"/>
        <v>0</v>
      </c>
    </row>
    <row r="38" spans="1:7" x14ac:dyDescent="0.25">
      <c r="A38" s="60" t="s">
        <v>265</v>
      </c>
      <c r="B38" s="136">
        <v>0</v>
      </c>
      <c r="C38" s="136">
        <v>0</v>
      </c>
      <c r="D38" s="136">
        <v>0</v>
      </c>
      <c r="E38" s="136">
        <v>0</v>
      </c>
      <c r="F38" s="136">
        <v>0</v>
      </c>
      <c r="G38" s="136">
        <f>F38-B38</f>
        <v>0</v>
      </c>
    </row>
    <row r="39" spans="1:7" x14ac:dyDescent="0.25">
      <c r="A39" s="60" t="s">
        <v>266</v>
      </c>
      <c r="B39" s="136">
        <v>0</v>
      </c>
      <c r="C39" s="136">
        <v>0</v>
      </c>
      <c r="D39" s="136">
        <v>0</v>
      </c>
      <c r="E39" s="136">
        <v>0</v>
      </c>
      <c r="F39" s="136">
        <v>0</v>
      </c>
      <c r="G39" s="136">
        <f>F39-B39</f>
        <v>0</v>
      </c>
    </row>
    <row r="40" spans="1:7" x14ac:dyDescent="0.25">
      <c r="A40" s="39"/>
      <c r="B40" s="136"/>
      <c r="C40" s="136"/>
      <c r="D40" s="136"/>
      <c r="E40" s="136"/>
      <c r="F40" s="136"/>
      <c r="G40" s="136"/>
    </row>
    <row r="41" spans="1:7" x14ac:dyDescent="0.25">
      <c r="A41" s="3" t="s">
        <v>267</v>
      </c>
      <c r="B41" s="138">
        <f t="shared" ref="B41:G41" si="7">SUM(B9,B10,B11,B12,B13,B14,B15,B16,B28,B34,B35,B37)</f>
        <v>274545408</v>
      </c>
      <c r="C41" s="138">
        <f>SUM(C9,C10,C11,C12,C13,C14,C15,C16,C28,C34,C35,C37)</f>
        <v>30885614.190000001</v>
      </c>
      <c r="D41" s="138">
        <f t="shared" si="7"/>
        <v>305431022.19</v>
      </c>
      <c r="E41" s="138">
        <f t="shared" si="7"/>
        <v>163965815.39000002</v>
      </c>
      <c r="F41" s="138">
        <f t="shared" si="7"/>
        <v>163965815.39000002</v>
      </c>
      <c r="G41" s="138">
        <f t="shared" si="7"/>
        <v>-110579592.61</v>
      </c>
    </row>
    <row r="42" spans="1:7" x14ac:dyDescent="0.25">
      <c r="A42" s="3" t="s">
        <v>268</v>
      </c>
      <c r="B42" s="139"/>
      <c r="C42" s="139"/>
      <c r="D42" s="139"/>
      <c r="E42" s="139"/>
      <c r="F42" s="139"/>
      <c r="G42" s="138">
        <f>IF(G41&gt;0,G41,0)</f>
        <v>0</v>
      </c>
    </row>
    <row r="43" spans="1:7" x14ac:dyDescent="0.25">
      <c r="A43" s="39"/>
      <c r="B43" s="140"/>
      <c r="C43" s="140"/>
      <c r="D43" s="140"/>
      <c r="E43" s="140"/>
      <c r="F43" s="140"/>
      <c r="G43" s="140"/>
    </row>
    <row r="44" spans="1:7" x14ac:dyDescent="0.25">
      <c r="A44" s="3" t="s">
        <v>269</v>
      </c>
      <c r="B44" s="140"/>
      <c r="C44" s="140"/>
      <c r="D44" s="140"/>
      <c r="E44" s="140"/>
      <c r="F44" s="140"/>
      <c r="G44" s="140"/>
    </row>
    <row r="45" spans="1:7" x14ac:dyDescent="0.25">
      <c r="A45" s="51" t="s">
        <v>270</v>
      </c>
      <c r="B45" s="136">
        <f t="shared" ref="B45:G45" si="8">SUM(B46:B53)</f>
        <v>185032052</v>
      </c>
      <c r="C45" s="136">
        <f>SUM(C46:C53)</f>
        <v>2933506</v>
      </c>
      <c r="D45" s="136">
        <f t="shared" si="8"/>
        <v>187965558</v>
      </c>
      <c r="E45" s="136">
        <f t="shared" si="8"/>
        <v>101230752</v>
      </c>
      <c r="F45" s="136">
        <f t="shared" si="8"/>
        <v>101230752</v>
      </c>
      <c r="G45" s="136">
        <f t="shared" si="8"/>
        <v>-83801300</v>
      </c>
    </row>
    <row r="46" spans="1:7" x14ac:dyDescent="0.25">
      <c r="A46" s="63" t="s">
        <v>271</v>
      </c>
      <c r="B46" s="136">
        <v>0</v>
      </c>
      <c r="C46" s="136">
        <v>0</v>
      </c>
      <c r="D46" s="136">
        <v>0</v>
      </c>
      <c r="E46" s="136">
        <v>0</v>
      </c>
      <c r="F46" s="136">
        <v>0</v>
      </c>
      <c r="G46" s="136">
        <f>F46-B46</f>
        <v>0</v>
      </c>
    </row>
    <row r="47" spans="1:7" x14ac:dyDescent="0.25">
      <c r="A47" s="63" t="s">
        <v>272</v>
      </c>
      <c r="B47" s="136">
        <v>0</v>
      </c>
      <c r="C47" s="136">
        <v>0</v>
      </c>
      <c r="D47" s="136">
        <v>0</v>
      </c>
      <c r="E47" s="136">
        <v>0</v>
      </c>
      <c r="F47" s="136">
        <v>0</v>
      </c>
      <c r="G47" s="136">
        <f t="shared" ref="G47:G52" si="9">F47-B47</f>
        <v>0</v>
      </c>
    </row>
    <row r="48" spans="1:7" x14ac:dyDescent="0.25">
      <c r="A48" s="63" t="s">
        <v>273</v>
      </c>
      <c r="B48" s="136">
        <v>78956800</v>
      </c>
      <c r="C48" s="136">
        <v>-6477091</v>
      </c>
      <c r="D48" s="136">
        <v>72479709</v>
      </c>
      <c r="E48" s="136">
        <v>43487826</v>
      </c>
      <c r="F48" s="136">
        <v>43487826</v>
      </c>
      <c r="G48" s="136">
        <f t="shared" si="9"/>
        <v>-35468974</v>
      </c>
    </row>
    <row r="49" spans="1:7" ht="30" x14ac:dyDescent="0.25">
      <c r="A49" s="63" t="s">
        <v>274</v>
      </c>
      <c r="B49" s="136">
        <v>106075252</v>
      </c>
      <c r="C49" s="136">
        <v>9410597</v>
      </c>
      <c r="D49" s="136">
        <v>115485849</v>
      </c>
      <c r="E49" s="136">
        <v>57742926</v>
      </c>
      <c r="F49" s="136">
        <v>57742926</v>
      </c>
      <c r="G49" s="136">
        <f t="shared" si="9"/>
        <v>-48332326</v>
      </c>
    </row>
    <row r="50" spans="1:7" x14ac:dyDescent="0.25">
      <c r="A50" s="63" t="s">
        <v>275</v>
      </c>
      <c r="B50" s="136">
        <v>0</v>
      </c>
      <c r="C50" s="136">
        <v>0</v>
      </c>
      <c r="D50" s="136">
        <v>0</v>
      </c>
      <c r="E50" s="136">
        <v>0</v>
      </c>
      <c r="F50" s="136">
        <v>0</v>
      </c>
      <c r="G50" s="136">
        <f t="shared" si="9"/>
        <v>0</v>
      </c>
    </row>
    <row r="51" spans="1:7" x14ac:dyDescent="0.25">
      <c r="A51" s="63" t="s">
        <v>276</v>
      </c>
      <c r="B51" s="136">
        <v>0</v>
      </c>
      <c r="C51" s="136">
        <v>0</v>
      </c>
      <c r="D51" s="136">
        <v>0</v>
      </c>
      <c r="E51" s="136">
        <v>0</v>
      </c>
      <c r="F51" s="136">
        <v>0</v>
      </c>
      <c r="G51" s="136">
        <f t="shared" si="9"/>
        <v>0</v>
      </c>
    </row>
    <row r="52" spans="1:7" ht="30" x14ac:dyDescent="0.25">
      <c r="A52" s="64" t="s">
        <v>277</v>
      </c>
      <c r="B52" s="136">
        <v>0</v>
      </c>
      <c r="C52" s="136">
        <v>0</v>
      </c>
      <c r="D52" s="136">
        <v>0</v>
      </c>
      <c r="E52" s="136">
        <v>0</v>
      </c>
      <c r="F52" s="136">
        <v>0</v>
      </c>
      <c r="G52" s="136">
        <f t="shared" si="9"/>
        <v>0</v>
      </c>
    </row>
    <row r="53" spans="1:7" x14ac:dyDescent="0.25">
      <c r="A53" s="60" t="s">
        <v>278</v>
      </c>
      <c r="B53" s="136">
        <v>0</v>
      </c>
      <c r="C53" s="136">
        <v>0</v>
      </c>
      <c r="D53" s="136">
        <v>0</v>
      </c>
      <c r="E53" s="136">
        <v>0</v>
      </c>
      <c r="F53" s="136">
        <v>0</v>
      </c>
      <c r="G53" s="136">
        <f>F53-B53</f>
        <v>0</v>
      </c>
    </row>
    <row r="54" spans="1:7" x14ac:dyDescent="0.25">
      <c r="A54" s="51" t="s">
        <v>279</v>
      </c>
      <c r="B54" s="136">
        <f t="shared" ref="B54:G54" si="10">SUM(B55:B58)</f>
        <v>0</v>
      </c>
      <c r="C54" s="136">
        <f t="shared" si="10"/>
        <v>1800000</v>
      </c>
      <c r="D54" s="136">
        <f t="shared" si="10"/>
        <v>1800000</v>
      </c>
      <c r="E54" s="136">
        <f t="shared" si="10"/>
        <v>0</v>
      </c>
      <c r="F54" s="136">
        <f t="shared" si="10"/>
        <v>0</v>
      </c>
      <c r="G54" s="136">
        <f t="shared" si="10"/>
        <v>0</v>
      </c>
    </row>
    <row r="55" spans="1:7" x14ac:dyDescent="0.25">
      <c r="A55" s="64" t="s">
        <v>280</v>
      </c>
      <c r="B55" s="136">
        <v>0</v>
      </c>
      <c r="C55" s="136">
        <v>0</v>
      </c>
      <c r="D55" s="136">
        <v>0</v>
      </c>
      <c r="E55" s="136">
        <v>0</v>
      </c>
      <c r="F55" s="136">
        <v>0</v>
      </c>
      <c r="G55" s="136">
        <f>F55-B55</f>
        <v>0</v>
      </c>
    </row>
    <row r="56" spans="1:7" x14ac:dyDescent="0.25">
      <c r="A56" s="63" t="s">
        <v>281</v>
      </c>
      <c r="B56" s="136">
        <v>0</v>
      </c>
      <c r="C56" s="136">
        <v>1800000</v>
      </c>
      <c r="D56" s="136">
        <v>1800000</v>
      </c>
      <c r="E56" s="136">
        <v>0</v>
      </c>
      <c r="F56" s="136">
        <v>0</v>
      </c>
      <c r="G56" s="136">
        <f t="shared" ref="G56:G58" si="11">F56-B56</f>
        <v>0</v>
      </c>
    </row>
    <row r="57" spans="1:7" x14ac:dyDescent="0.25">
      <c r="A57" s="63" t="s">
        <v>282</v>
      </c>
      <c r="B57" s="136">
        <v>0</v>
      </c>
      <c r="C57" s="136">
        <v>0</v>
      </c>
      <c r="D57" s="136">
        <v>0</v>
      </c>
      <c r="E57" s="136">
        <v>0</v>
      </c>
      <c r="F57" s="136">
        <v>0</v>
      </c>
      <c r="G57" s="136">
        <f t="shared" si="11"/>
        <v>0</v>
      </c>
    </row>
    <row r="58" spans="1:7" x14ac:dyDescent="0.25">
      <c r="A58" s="64" t="s">
        <v>283</v>
      </c>
      <c r="B58" s="136">
        <v>0</v>
      </c>
      <c r="C58" s="136">
        <v>0</v>
      </c>
      <c r="D58" s="136">
        <v>0</v>
      </c>
      <c r="E58" s="136">
        <v>0</v>
      </c>
      <c r="F58" s="136">
        <v>0</v>
      </c>
      <c r="G58" s="136">
        <f t="shared" si="11"/>
        <v>0</v>
      </c>
    </row>
    <row r="59" spans="1:7" x14ac:dyDescent="0.25">
      <c r="A59" s="51" t="s">
        <v>284</v>
      </c>
      <c r="B59" s="136">
        <f t="shared" ref="B59:G59" si="12">SUM(B60:B61)</f>
        <v>0</v>
      </c>
      <c r="C59" s="136">
        <f t="shared" si="12"/>
        <v>0</v>
      </c>
      <c r="D59" s="136">
        <f t="shared" si="12"/>
        <v>0</v>
      </c>
      <c r="E59" s="136">
        <f t="shared" si="12"/>
        <v>0</v>
      </c>
      <c r="F59" s="136">
        <f t="shared" si="12"/>
        <v>0</v>
      </c>
      <c r="G59" s="136">
        <f t="shared" si="12"/>
        <v>0</v>
      </c>
    </row>
    <row r="60" spans="1:7" x14ac:dyDescent="0.25">
      <c r="A60" s="63" t="s">
        <v>285</v>
      </c>
      <c r="B60" s="136">
        <v>0</v>
      </c>
      <c r="C60" s="136">
        <v>0</v>
      </c>
      <c r="D60" s="136">
        <v>0</v>
      </c>
      <c r="E60" s="136">
        <v>0</v>
      </c>
      <c r="F60" s="136">
        <v>0</v>
      </c>
      <c r="G60" s="136">
        <f>F60-B60</f>
        <v>0</v>
      </c>
    </row>
    <row r="61" spans="1:7" x14ac:dyDescent="0.25">
      <c r="A61" s="63" t="s">
        <v>286</v>
      </c>
      <c r="B61" s="136">
        <v>0</v>
      </c>
      <c r="C61" s="136">
        <v>0</v>
      </c>
      <c r="D61" s="136">
        <v>0</v>
      </c>
      <c r="E61" s="136">
        <v>0</v>
      </c>
      <c r="F61" s="136">
        <v>0</v>
      </c>
      <c r="G61" s="136">
        <f t="shared" ref="G61:G63" si="13">F61-B61</f>
        <v>0</v>
      </c>
    </row>
    <row r="62" spans="1:7" x14ac:dyDescent="0.25">
      <c r="A62" s="51" t="s">
        <v>287</v>
      </c>
      <c r="B62" s="136">
        <v>0</v>
      </c>
      <c r="C62" s="136">
        <v>0</v>
      </c>
      <c r="D62" s="136">
        <v>0</v>
      </c>
      <c r="E62" s="136">
        <v>0</v>
      </c>
      <c r="F62" s="136">
        <v>0</v>
      </c>
      <c r="G62" s="136">
        <f t="shared" si="13"/>
        <v>0</v>
      </c>
    </row>
    <row r="63" spans="1:7" x14ac:dyDescent="0.25">
      <c r="A63" s="51" t="s">
        <v>288</v>
      </c>
      <c r="B63" s="136">
        <v>0</v>
      </c>
      <c r="C63" s="136">
        <v>0</v>
      </c>
      <c r="D63" s="136">
        <v>0</v>
      </c>
      <c r="E63" s="136">
        <v>0</v>
      </c>
      <c r="F63" s="136">
        <v>0</v>
      </c>
      <c r="G63" s="136">
        <f t="shared" si="13"/>
        <v>0</v>
      </c>
    </row>
    <row r="64" spans="1:7" x14ac:dyDescent="0.25">
      <c r="A64" s="39"/>
      <c r="B64" s="140"/>
      <c r="C64" s="140"/>
      <c r="D64" s="140"/>
      <c r="E64" s="140"/>
      <c r="F64" s="140"/>
      <c r="G64" s="140"/>
    </row>
    <row r="65" spans="1:7" x14ac:dyDescent="0.25">
      <c r="A65" s="3" t="s">
        <v>289</v>
      </c>
      <c r="B65" s="138">
        <f t="shared" ref="B65:G65" si="14">B45+B54+B59+B62+B63</f>
        <v>185032052</v>
      </c>
      <c r="C65" s="138">
        <f t="shared" si="14"/>
        <v>4733506</v>
      </c>
      <c r="D65" s="138">
        <f t="shared" si="14"/>
        <v>189765558</v>
      </c>
      <c r="E65" s="138">
        <f t="shared" si="14"/>
        <v>101230752</v>
      </c>
      <c r="F65" s="138">
        <f t="shared" si="14"/>
        <v>101230752</v>
      </c>
      <c r="G65" s="138">
        <f t="shared" si="14"/>
        <v>-83801300</v>
      </c>
    </row>
    <row r="66" spans="1:7" x14ac:dyDescent="0.25">
      <c r="A66" s="39"/>
      <c r="B66" s="140"/>
      <c r="C66" s="140"/>
      <c r="D66" s="140"/>
      <c r="E66" s="140"/>
      <c r="F66" s="140"/>
      <c r="G66" s="140"/>
    </row>
    <row r="67" spans="1:7" x14ac:dyDescent="0.25">
      <c r="A67" s="3" t="s">
        <v>290</v>
      </c>
      <c r="B67" s="138">
        <v>77335399.5</v>
      </c>
      <c r="C67" s="138">
        <v>0</v>
      </c>
      <c r="D67" s="138">
        <v>77335399.5</v>
      </c>
      <c r="E67" s="138">
        <v>1879492.46</v>
      </c>
      <c r="F67" s="138">
        <v>1879492.46</v>
      </c>
      <c r="G67" s="138">
        <f t="shared" ref="G67" si="15">G68</f>
        <v>-75455907.040000007</v>
      </c>
    </row>
    <row r="68" spans="1:7" x14ac:dyDescent="0.25">
      <c r="A68" s="51" t="s">
        <v>291</v>
      </c>
      <c r="B68" s="136">
        <v>77335399.5</v>
      </c>
      <c r="C68" s="136">
        <v>0</v>
      </c>
      <c r="D68" s="136">
        <v>77335399.5</v>
      </c>
      <c r="E68" s="136">
        <v>1879492.46</v>
      </c>
      <c r="F68" s="136">
        <v>1879492.46</v>
      </c>
      <c r="G68" s="136">
        <f>F68-B68</f>
        <v>-75455907.040000007</v>
      </c>
    </row>
    <row r="69" spans="1:7" x14ac:dyDescent="0.25">
      <c r="A69" s="39"/>
      <c r="B69" s="140"/>
      <c r="C69" s="140"/>
      <c r="D69" s="140"/>
      <c r="E69" s="140"/>
      <c r="F69" s="140"/>
      <c r="G69" s="140"/>
    </row>
    <row r="70" spans="1:7" x14ac:dyDescent="0.25">
      <c r="A70" s="3" t="s">
        <v>292</v>
      </c>
      <c r="B70" s="138">
        <f t="shared" ref="B70:F70" si="16">B41+B65+B67</f>
        <v>536912859.5</v>
      </c>
      <c r="C70" s="138">
        <f>C41+C65+C67</f>
        <v>35619120.189999998</v>
      </c>
      <c r="D70" s="138">
        <f t="shared" si="16"/>
        <v>572531979.69000006</v>
      </c>
      <c r="E70" s="138">
        <f t="shared" si="16"/>
        <v>267076059.85000002</v>
      </c>
      <c r="F70" s="138">
        <f t="shared" si="16"/>
        <v>267076059.85000002</v>
      </c>
      <c r="G70" s="138">
        <f>G41+G65+G67</f>
        <v>-269836799.65000004</v>
      </c>
    </row>
    <row r="71" spans="1:7" x14ac:dyDescent="0.25">
      <c r="A71" s="39"/>
      <c r="B71" s="140"/>
      <c r="C71" s="140"/>
      <c r="D71" s="140"/>
      <c r="E71" s="140"/>
      <c r="F71" s="140"/>
      <c r="G71" s="140"/>
    </row>
    <row r="72" spans="1:7" x14ac:dyDescent="0.25">
      <c r="A72" s="3" t="s">
        <v>293</v>
      </c>
      <c r="B72" s="140"/>
      <c r="C72" s="140"/>
      <c r="D72" s="140"/>
      <c r="E72" s="140"/>
      <c r="F72" s="140"/>
      <c r="G72" s="140"/>
    </row>
    <row r="73" spans="1:7" ht="30" x14ac:dyDescent="0.25">
      <c r="A73" s="56" t="s">
        <v>294</v>
      </c>
      <c r="B73" s="136">
        <v>77335399.5</v>
      </c>
      <c r="C73" s="136">
        <v>0</v>
      </c>
      <c r="D73" s="136">
        <v>77335399.5</v>
      </c>
      <c r="E73" s="136">
        <v>1879492.46</v>
      </c>
      <c r="F73" s="136">
        <v>1879492.46</v>
      </c>
      <c r="G73" s="136">
        <f>F73-B73</f>
        <v>-75455907.040000007</v>
      </c>
    </row>
    <row r="74" spans="1:7" ht="30" x14ac:dyDescent="0.25">
      <c r="A74" s="56" t="s">
        <v>295</v>
      </c>
      <c r="B74" s="136">
        <v>0</v>
      </c>
      <c r="C74" s="136">
        <v>0</v>
      </c>
      <c r="D74" s="136">
        <v>0</v>
      </c>
      <c r="E74" s="136">
        <v>0</v>
      </c>
      <c r="F74" s="136">
        <v>0</v>
      </c>
      <c r="G74" s="136">
        <f>F74-B74</f>
        <v>0</v>
      </c>
    </row>
    <row r="75" spans="1:7" x14ac:dyDescent="0.25">
      <c r="A75" s="17" t="s">
        <v>296</v>
      </c>
      <c r="B75" s="138">
        <f t="shared" ref="B75:G75" si="17">B73+B74</f>
        <v>77335399.5</v>
      </c>
      <c r="C75" s="138">
        <f t="shared" si="17"/>
        <v>0</v>
      </c>
      <c r="D75" s="138">
        <f t="shared" si="17"/>
        <v>77335399.5</v>
      </c>
      <c r="E75" s="138">
        <f t="shared" si="17"/>
        <v>1879492.46</v>
      </c>
      <c r="F75" s="138">
        <f t="shared" si="17"/>
        <v>1879492.46</v>
      </c>
      <c r="G75" s="138">
        <f t="shared" si="17"/>
        <v>-75455907.040000007</v>
      </c>
    </row>
    <row r="76" spans="1:7" x14ac:dyDescent="0.25">
      <c r="A76" s="49"/>
      <c r="B76" s="141"/>
      <c r="C76" s="141"/>
      <c r="D76" s="141"/>
      <c r="E76" s="141"/>
      <c r="F76" s="141"/>
      <c r="G76" s="141"/>
    </row>
  </sheetData>
  <mergeCells count="4">
    <mergeCell ref="A6:A7"/>
    <mergeCell ref="B6:F6"/>
    <mergeCell ref="G6:G7"/>
    <mergeCell ref="A1:G1"/>
  </mergeCells>
  <dataValidations count="1">
    <dataValidation type="decimal" allowBlank="1" showInputMessage="1" showErrorMessage="1" sqref="B9:G75" xr:uid="{F9CC6B33-6CE1-4FA9-A749-ABF8122B4895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2" fitToHeight="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36E80-A848-4FB2-86F8-2FB9929A9108}">
  <sheetPr>
    <outlinePr summaryBelow="0"/>
    <pageSetUpPr fitToPage="1"/>
  </sheetPr>
  <dimension ref="A1:G160"/>
  <sheetViews>
    <sheetView showGridLines="0" zoomScale="75" zoomScaleNormal="75" workbookViewId="0">
      <selection sqref="A1:G160"/>
    </sheetView>
  </sheetViews>
  <sheetFormatPr baseColWidth="10" defaultColWidth="11" defaultRowHeight="15" x14ac:dyDescent="0.25"/>
  <cols>
    <col min="1" max="1" width="97" bestFit="1" customWidth="1"/>
    <col min="2" max="2" width="19.140625" customWidth="1"/>
    <col min="3" max="3" width="19.28515625" customWidth="1"/>
    <col min="4" max="6" width="19.140625" bestFit="1" customWidth="1"/>
    <col min="7" max="7" width="16.7109375" bestFit="1" customWidth="1"/>
    <col min="8" max="8" width="2.28515625" customWidth="1"/>
  </cols>
  <sheetData>
    <row r="1" spans="1:7" ht="33.6" customHeight="1" x14ac:dyDescent="0.25">
      <c r="A1" s="166" t="s">
        <v>297</v>
      </c>
      <c r="B1" s="149"/>
      <c r="C1" s="149"/>
      <c r="D1" s="149"/>
      <c r="E1" s="149"/>
      <c r="F1" s="149"/>
      <c r="G1" s="150"/>
    </row>
    <row r="2" spans="1:7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3"/>
    </row>
    <row r="3" spans="1:7" x14ac:dyDescent="0.25">
      <c r="A3" s="154" t="s">
        <v>298</v>
      </c>
      <c r="B3" s="155"/>
      <c r="C3" s="155"/>
      <c r="D3" s="155"/>
      <c r="E3" s="155"/>
      <c r="F3" s="155"/>
      <c r="G3" s="156"/>
    </row>
    <row r="4" spans="1:7" x14ac:dyDescent="0.25">
      <c r="A4" s="154" t="s">
        <v>299</v>
      </c>
      <c r="B4" s="155"/>
      <c r="C4" s="155"/>
      <c r="D4" s="155"/>
      <c r="E4" s="155"/>
      <c r="F4" s="155"/>
      <c r="G4" s="156"/>
    </row>
    <row r="5" spans="1:7" x14ac:dyDescent="0.25">
      <c r="A5" s="154" t="str">
        <f>'Formato 3'!A4</f>
        <v>DEL 1 DE ENERO DEL 2026 AL 30 DE JUNIO DEL 2026</v>
      </c>
      <c r="B5" s="155"/>
      <c r="C5" s="155"/>
      <c r="D5" s="155"/>
      <c r="E5" s="155"/>
      <c r="F5" s="155"/>
      <c r="G5" s="156"/>
    </row>
    <row r="6" spans="1:7" x14ac:dyDescent="0.25">
      <c r="A6" s="157" t="s">
        <v>2</v>
      </c>
      <c r="B6" s="158"/>
      <c r="C6" s="158"/>
      <c r="D6" s="158"/>
      <c r="E6" s="158"/>
      <c r="F6" s="158"/>
      <c r="G6" s="159"/>
    </row>
    <row r="7" spans="1:7" x14ac:dyDescent="0.25">
      <c r="A7" s="164" t="s">
        <v>5</v>
      </c>
      <c r="B7" s="164" t="s">
        <v>300</v>
      </c>
      <c r="C7" s="164"/>
      <c r="D7" s="164"/>
      <c r="E7" s="164"/>
      <c r="F7" s="164"/>
      <c r="G7" s="165" t="s">
        <v>301</v>
      </c>
    </row>
    <row r="8" spans="1:7" ht="30" x14ac:dyDescent="0.25">
      <c r="A8" s="164"/>
      <c r="B8" s="7" t="s">
        <v>206</v>
      </c>
      <c r="C8" s="7" t="s">
        <v>302</v>
      </c>
      <c r="D8" s="7" t="s">
        <v>303</v>
      </c>
      <c r="E8" s="7" t="s">
        <v>191</v>
      </c>
      <c r="F8" s="7" t="s">
        <v>304</v>
      </c>
      <c r="G8" s="164"/>
    </row>
    <row r="9" spans="1:7" x14ac:dyDescent="0.25">
      <c r="A9" s="26" t="s">
        <v>305</v>
      </c>
      <c r="B9" s="66">
        <f>SUM(B10,B18,B28,B38,B48,B58,B62,B71,B75)</f>
        <v>264117949.00000006</v>
      </c>
      <c r="C9" s="66">
        <f>SUM(C10,C18,C28,C38,C48,C58,C62,C71,C75)</f>
        <v>40885614.189999998</v>
      </c>
      <c r="D9" s="66">
        <f t="shared" ref="D9:G9" si="0">SUM(D10,D18,D28,D38,D48,D58,D62,D71,D75)</f>
        <v>305003563.19000006</v>
      </c>
      <c r="E9" s="66">
        <f t="shared" si="0"/>
        <v>118488482.86999997</v>
      </c>
      <c r="F9" s="66">
        <f t="shared" si="0"/>
        <v>115717072.56999999</v>
      </c>
      <c r="G9" s="66">
        <f t="shared" si="0"/>
        <v>186515080.32000002</v>
      </c>
    </row>
    <row r="10" spans="1:7" x14ac:dyDescent="0.25">
      <c r="A10" s="67" t="s">
        <v>306</v>
      </c>
      <c r="B10" s="66">
        <f>SUM(B11:B17)</f>
        <v>183563073.08000004</v>
      </c>
      <c r="C10" s="66">
        <f>SUM(C11:C17)</f>
        <v>14000000</v>
      </c>
      <c r="D10" s="66">
        <f t="shared" ref="D10:G10" si="1">SUM(D11:D17)</f>
        <v>197563073.08000004</v>
      </c>
      <c r="E10" s="66">
        <f t="shared" si="1"/>
        <v>85126756.209999979</v>
      </c>
      <c r="F10" s="66">
        <f t="shared" si="1"/>
        <v>82340704.969999999</v>
      </c>
      <c r="G10" s="66">
        <f t="shared" si="1"/>
        <v>112436316.87000005</v>
      </c>
    </row>
    <row r="11" spans="1:7" x14ac:dyDescent="0.25">
      <c r="A11" s="68" t="s">
        <v>307</v>
      </c>
      <c r="B11" s="58">
        <v>149198025.60000002</v>
      </c>
      <c r="C11" s="58">
        <v>0</v>
      </c>
      <c r="D11" s="58">
        <v>149198025.60000002</v>
      </c>
      <c r="E11" s="58">
        <v>66898553.109999992</v>
      </c>
      <c r="F11" s="58">
        <v>66898553.109999999</v>
      </c>
      <c r="G11" s="58">
        <f>D11-E11</f>
        <v>82299472.490000039</v>
      </c>
    </row>
    <row r="12" spans="1:7" x14ac:dyDescent="0.25">
      <c r="A12" s="68" t="s">
        <v>308</v>
      </c>
      <c r="B12" s="58">
        <v>2584694.4</v>
      </c>
      <c r="C12" s="58">
        <v>0</v>
      </c>
      <c r="D12" s="58">
        <v>2584694.4</v>
      </c>
      <c r="E12" s="58">
        <v>938476.98</v>
      </c>
      <c r="F12" s="58">
        <v>938476.98</v>
      </c>
      <c r="G12" s="58">
        <f t="shared" ref="G12:G17" si="2">D12-E12</f>
        <v>1646217.42</v>
      </c>
    </row>
    <row r="13" spans="1:7" x14ac:dyDescent="0.25">
      <c r="A13" s="68" t="s">
        <v>309</v>
      </c>
      <c r="B13" s="58">
        <v>18636646.310000006</v>
      </c>
      <c r="C13" s="58">
        <v>0</v>
      </c>
      <c r="D13" s="58">
        <v>18636646.310000006</v>
      </c>
      <c r="E13" s="58">
        <v>1752647.8299999996</v>
      </c>
      <c r="F13" s="58">
        <v>1752647.8299999996</v>
      </c>
      <c r="G13" s="58">
        <f t="shared" si="2"/>
        <v>16883998.480000008</v>
      </c>
    </row>
    <row r="14" spans="1:7" x14ac:dyDescent="0.25">
      <c r="A14" s="68" t="s">
        <v>310</v>
      </c>
      <c r="B14" s="58">
        <v>8000000</v>
      </c>
      <c r="C14" s="58">
        <v>11000000</v>
      </c>
      <c r="D14" s="58">
        <v>19000000</v>
      </c>
      <c r="E14" s="58">
        <v>12012609.07</v>
      </c>
      <c r="F14" s="58">
        <v>9308110.1899999995</v>
      </c>
      <c r="G14" s="58">
        <f t="shared" si="2"/>
        <v>6987390.9299999997</v>
      </c>
    </row>
    <row r="15" spans="1:7" x14ac:dyDescent="0.25">
      <c r="A15" s="68" t="s">
        <v>311</v>
      </c>
      <c r="B15" s="58">
        <v>5143706.7699999996</v>
      </c>
      <c r="C15" s="58">
        <v>3000000</v>
      </c>
      <c r="D15" s="58">
        <v>8143706.7699999996</v>
      </c>
      <c r="E15" s="58">
        <v>3524469.22</v>
      </c>
      <c r="F15" s="58">
        <v>3442916.86</v>
      </c>
      <c r="G15" s="58">
        <f t="shared" si="2"/>
        <v>4619237.5499999989</v>
      </c>
    </row>
    <row r="16" spans="1:7" x14ac:dyDescent="0.25">
      <c r="A16" s="68" t="s">
        <v>312</v>
      </c>
      <c r="B16" s="58">
        <v>0</v>
      </c>
      <c r="C16" s="58">
        <v>0</v>
      </c>
      <c r="D16" s="58">
        <v>0</v>
      </c>
      <c r="E16" s="58">
        <v>0</v>
      </c>
      <c r="F16" s="58">
        <v>0</v>
      </c>
      <c r="G16" s="58">
        <f t="shared" si="2"/>
        <v>0</v>
      </c>
    </row>
    <row r="17" spans="1:7" x14ac:dyDescent="0.25">
      <c r="A17" s="68" t="s">
        <v>313</v>
      </c>
      <c r="B17" s="58">
        <v>0</v>
      </c>
      <c r="C17" s="58">
        <v>0</v>
      </c>
      <c r="D17" s="58">
        <v>0</v>
      </c>
      <c r="E17" s="58">
        <v>0</v>
      </c>
      <c r="F17" s="58">
        <v>0</v>
      </c>
      <c r="G17" s="58">
        <f t="shared" si="2"/>
        <v>0</v>
      </c>
    </row>
    <row r="18" spans="1:7" x14ac:dyDescent="0.25">
      <c r="A18" s="67" t="s">
        <v>314</v>
      </c>
      <c r="B18" s="66">
        <f>SUM(B19:B27)</f>
        <v>12826263.710000001</v>
      </c>
      <c r="C18" s="66">
        <f t="shared" ref="C18:G18" si="3">SUM(C19:C27)</f>
        <v>1009967</v>
      </c>
      <c r="D18" s="66">
        <f t="shared" si="3"/>
        <v>13836230.710000001</v>
      </c>
      <c r="E18" s="66">
        <f t="shared" si="3"/>
        <v>6671900.0699999994</v>
      </c>
      <c r="F18" s="66">
        <f t="shared" si="3"/>
        <v>6671900.0699999994</v>
      </c>
      <c r="G18" s="66">
        <f t="shared" si="3"/>
        <v>7164330.6400000015</v>
      </c>
    </row>
    <row r="19" spans="1:7" x14ac:dyDescent="0.25">
      <c r="A19" s="68" t="s">
        <v>315</v>
      </c>
      <c r="B19" s="58">
        <v>1275000</v>
      </c>
      <c r="C19" s="58">
        <v>17000</v>
      </c>
      <c r="D19" s="58">
        <v>1292000</v>
      </c>
      <c r="E19" s="58">
        <v>510943.2</v>
      </c>
      <c r="F19" s="58">
        <v>510943.2</v>
      </c>
      <c r="G19" s="58">
        <f>D19-E19</f>
        <v>781056.8</v>
      </c>
    </row>
    <row r="20" spans="1:7" x14ac:dyDescent="0.25">
      <c r="A20" s="68" t="s">
        <v>316</v>
      </c>
      <c r="B20" s="58">
        <v>329000</v>
      </c>
      <c r="C20" s="58">
        <v>-7125.09</v>
      </c>
      <c r="D20" s="58">
        <v>321874.90999999997</v>
      </c>
      <c r="E20" s="58">
        <v>92443.799999999988</v>
      </c>
      <c r="F20" s="58">
        <v>92443.799999999988</v>
      </c>
      <c r="G20" s="58">
        <f t="shared" ref="G20:G27" si="4">D20-E20</f>
        <v>229431.11</v>
      </c>
    </row>
    <row r="21" spans="1:7" x14ac:dyDescent="0.25">
      <c r="A21" s="68" t="s">
        <v>317</v>
      </c>
      <c r="B21" s="58">
        <v>0</v>
      </c>
      <c r="C21" s="58">
        <v>0</v>
      </c>
      <c r="D21" s="58">
        <v>0</v>
      </c>
      <c r="E21" s="58">
        <v>0</v>
      </c>
      <c r="F21" s="58">
        <v>0</v>
      </c>
      <c r="G21" s="58">
        <f t="shared" si="4"/>
        <v>0</v>
      </c>
    </row>
    <row r="22" spans="1:7" x14ac:dyDescent="0.25">
      <c r="A22" s="68" t="s">
        <v>318</v>
      </c>
      <c r="B22" s="58">
        <v>831000</v>
      </c>
      <c r="C22" s="58">
        <v>74120.09</v>
      </c>
      <c r="D22" s="58">
        <v>905120.09</v>
      </c>
      <c r="E22" s="58">
        <v>313373.15000000002</v>
      </c>
      <c r="F22" s="58">
        <v>313373.15000000002</v>
      </c>
      <c r="G22" s="58">
        <f t="shared" si="4"/>
        <v>591746.93999999994</v>
      </c>
    </row>
    <row r="23" spans="1:7" x14ac:dyDescent="0.25">
      <c r="A23" s="68" t="s">
        <v>319</v>
      </c>
      <c r="B23" s="58">
        <v>50000</v>
      </c>
      <c r="C23" s="58">
        <v>36917</v>
      </c>
      <c r="D23" s="58">
        <v>86917</v>
      </c>
      <c r="E23" s="58">
        <v>16224.24</v>
      </c>
      <c r="F23" s="58">
        <v>16224.24</v>
      </c>
      <c r="G23" s="58">
        <f t="shared" si="4"/>
        <v>70692.759999999995</v>
      </c>
    </row>
    <row r="24" spans="1:7" x14ac:dyDescent="0.25">
      <c r="A24" s="68" t="s">
        <v>320</v>
      </c>
      <c r="B24" s="58">
        <v>9106763.7100000009</v>
      </c>
      <c r="C24" s="58">
        <v>0</v>
      </c>
      <c r="D24" s="58">
        <v>9106763.7100000009</v>
      </c>
      <c r="E24" s="58">
        <v>5191035.96</v>
      </c>
      <c r="F24" s="58">
        <v>5191035.96</v>
      </c>
      <c r="G24" s="58">
        <f t="shared" si="4"/>
        <v>3915727.7500000009</v>
      </c>
    </row>
    <row r="25" spans="1:7" x14ac:dyDescent="0.25">
      <c r="A25" s="68" t="s">
        <v>321</v>
      </c>
      <c r="B25" s="58">
        <v>553000</v>
      </c>
      <c r="C25" s="58">
        <v>-49904.75</v>
      </c>
      <c r="D25" s="58">
        <v>503095.25</v>
      </c>
      <c r="E25" s="58">
        <v>10240.01</v>
      </c>
      <c r="F25" s="58">
        <v>10240.01</v>
      </c>
      <c r="G25" s="58">
        <f t="shared" si="4"/>
        <v>492855.24</v>
      </c>
    </row>
    <row r="26" spans="1:7" x14ac:dyDescent="0.25">
      <c r="A26" s="68" t="s">
        <v>322</v>
      </c>
      <c r="B26" s="58">
        <v>0</v>
      </c>
      <c r="C26" s="58">
        <v>0</v>
      </c>
      <c r="D26" s="58">
        <v>0</v>
      </c>
      <c r="E26" s="58">
        <v>0</v>
      </c>
      <c r="F26" s="58">
        <v>0</v>
      </c>
      <c r="G26" s="58">
        <f t="shared" si="4"/>
        <v>0</v>
      </c>
    </row>
    <row r="27" spans="1:7" x14ac:dyDescent="0.25">
      <c r="A27" s="68" t="s">
        <v>323</v>
      </c>
      <c r="B27" s="58">
        <v>681500</v>
      </c>
      <c r="C27" s="58">
        <v>938959.75</v>
      </c>
      <c r="D27" s="58">
        <v>1620459.75</v>
      </c>
      <c r="E27" s="58">
        <v>537639.71000000008</v>
      </c>
      <c r="F27" s="58">
        <v>537639.71</v>
      </c>
      <c r="G27" s="58">
        <f t="shared" si="4"/>
        <v>1082820.04</v>
      </c>
    </row>
    <row r="28" spans="1:7" x14ac:dyDescent="0.25">
      <c r="A28" s="67" t="s">
        <v>324</v>
      </c>
      <c r="B28" s="66">
        <f t="shared" ref="B28:G28" si="5">SUM(B29:B37)</f>
        <v>24468633.25</v>
      </c>
      <c r="C28" s="66">
        <f t="shared" si="5"/>
        <v>19334982.009999998</v>
      </c>
      <c r="D28" s="66">
        <f t="shared" si="5"/>
        <v>43803615.259999998</v>
      </c>
      <c r="E28" s="66">
        <f t="shared" si="5"/>
        <v>12939183.030000001</v>
      </c>
      <c r="F28" s="66">
        <f t="shared" si="5"/>
        <v>10795928.029999999</v>
      </c>
      <c r="G28" s="66">
        <f t="shared" si="5"/>
        <v>30864432.229999997</v>
      </c>
    </row>
    <row r="29" spans="1:7" x14ac:dyDescent="0.25">
      <c r="A29" s="68" t="s">
        <v>325</v>
      </c>
      <c r="B29" s="58">
        <v>3861000</v>
      </c>
      <c r="C29" s="58">
        <v>0</v>
      </c>
      <c r="D29" s="58">
        <v>3861000</v>
      </c>
      <c r="E29" s="58">
        <v>1398131.48</v>
      </c>
      <c r="F29" s="58">
        <v>1398131.48</v>
      </c>
      <c r="G29" s="58">
        <f>D29-E29</f>
        <v>2462868.52</v>
      </c>
    </row>
    <row r="30" spans="1:7" x14ac:dyDescent="0.25">
      <c r="A30" s="68" t="s">
        <v>326</v>
      </c>
      <c r="B30" s="58">
        <v>1538000</v>
      </c>
      <c r="C30" s="58">
        <v>241633.66000000003</v>
      </c>
      <c r="D30" s="58">
        <v>1779633.6600000001</v>
      </c>
      <c r="E30" s="58">
        <v>792689.78</v>
      </c>
      <c r="F30" s="58">
        <v>792689.78</v>
      </c>
      <c r="G30" s="58">
        <f t="shared" ref="G30:G37" si="6">D30-E30</f>
        <v>986943.88000000012</v>
      </c>
    </row>
    <row r="31" spans="1:7" x14ac:dyDescent="0.25">
      <c r="A31" s="68" t="s">
        <v>327</v>
      </c>
      <c r="B31" s="58">
        <v>825000</v>
      </c>
      <c r="C31" s="58">
        <v>-3500</v>
      </c>
      <c r="D31" s="58">
        <v>821500</v>
      </c>
      <c r="E31" s="58">
        <v>413866.8</v>
      </c>
      <c r="F31" s="58">
        <v>413866.8</v>
      </c>
      <c r="G31" s="58">
        <f t="shared" si="6"/>
        <v>407633.2</v>
      </c>
    </row>
    <row r="32" spans="1:7" x14ac:dyDescent="0.25">
      <c r="A32" s="68" t="s">
        <v>328</v>
      </c>
      <c r="B32" s="58">
        <v>1125000</v>
      </c>
      <c r="C32" s="58">
        <v>827000</v>
      </c>
      <c r="D32" s="58">
        <v>1952000</v>
      </c>
      <c r="E32" s="58">
        <v>258889.28000000003</v>
      </c>
      <c r="F32" s="58">
        <v>258889.28</v>
      </c>
      <c r="G32" s="58">
        <f t="shared" si="6"/>
        <v>1693110.72</v>
      </c>
    </row>
    <row r="33" spans="1:7" ht="14.45" customHeight="1" x14ac:dyDescent="0.25">
      <c r="A33" s="68" t="s">
        <v>329</v>
      </c>
      <c r="B33" s="58">
        <v>750500</v>
      </c>
      <c r="C33" s="58">
        <v>670660.34</v>
      </c>
      <c r="D33" s="58">
        <v>1421160.3399999999</v>
      </c>
      <c r="E33" s="58">
        <v>367415.93999999994</v>
      </c>
      <c r="F33" s="58">
        <v>367415.93999999994</v>
      </c>
      <c r="G33" s="58">
        <f t="shared" si="6"/>
        <v>1053744.3999999999</v>
      </c>
    </row>
    <row r="34" spans="1:7" ht="14.45" customHeight="1" x14ac:dyDescent="0.25">
      <c r="A34" s="68" t="s">
        <v>330</v>
      </c>
      <c r="B34" s="58">
        <v>850000</v>
      </c>
      <c r="C34" s="58">
        <v>-24600</v>
      </c>
      <c r="D34" s="58">
        <v>825400</v>
      </c>
      <c r="E34" s="58">
        <v>156020</v>
      </c>
      <c r="F34" s="58">
        <v>156020</v>
      </c>
      <c r="G34" s="58">
        <f t="shared" si="6"/>
        <v>669380</v>
      </c>
    </row>
    <row r="35" spans="1:7" ht="14.45" customHeight="1" x14ac:dyDescent="0.25">
      <c r="A35" s="68" t="s">
        <v>331</v>
      </c>
      <c r="B35" s="58">
        <v>258500</v>
      </c>
      <c r="C35" s="58">
        <v>5000</v>
      </c>
      <c r="D35" s="58">
        <v>263500</v>
      </c>
      <c r="E35" s="58">
        <v>73116.97</v>
      </c>
      <c r="F35" s="58">
        <v>73116.97</v>
      </c>
      <c r="G35" s="58">
        <f t="shared" si="6"/>
        <v>190383.03</v>
      </c>
    </row>
    <row r="36" spans="1:7" ht="14.45" customHeight="1" x14ac:dyDescent="0.25">
      <c r="A36" s="68" t="s">
        <v>332</v>
      </c>
      <c r="B36" s="58">
        <v>6327500</v>
      </c>
      <c r="C36" s="58">
        <v>13618788.01</v>
      </c>
      <c r="D36" s="58">
        <v>19946288.009999998</v>
      </c>
      <c r="E36" s="58">
        <v>4224691.75</v>
      </c>
      <c r="F36" s="58">
        <v>4224691.75</v>
      </c>
      <c r="G36" s="58">
        <f t="shared" si="6"/>
        <v>15721596.259999998</v>
      </c>
    </row>
    <row r="37" spans="1:7" ht="14.45" customHeight="1" x14ac:dyDescent="0.25">
      <c r="A37" s="68" t="s">
        <v>333</v>
      </c>
      <c r="B37" s="58">
        <v>8933133.25</v>
      </c>
      <c r="C37" s="58">
        <v>4000000</v>
      </c>
      <c r="D37" s="58">
        <v>12933133.25</v>
      </c>
      <c r="E37" s="58">
        <v>5254361.03</v>
      </c>
      <c r="F37" s="58">
        <v>3111106.03</v>
      </c>
      <c r="G37" s="58">
        <f t="shared" si="6"/>
        <v>7678772.2199999997</v>
      </c>
    </row>
    <row r="38" spans="1:7" x14ac:dyDescent="0.25">
      <c r="A38" s="67" t="s">
        <v>334</v>
      </c>
      <c r="B38" s="66">
        <f t="shared" ref="B38:G38" si="7">SUM(B39:B47)</f>
        <v>31672666</v>
      </c>
      <c r="C38" s="66">
        <f t="shared" si="7"/>
        <v>-389493.20999999857</v>
      </c>
      <c r="D38" s="66">
        <f t="shared" si="7"/>
        <v>31283172.790000003</v>
      </c>
      <c r="E38" s="66">
        <f t="shared" si="7"/>
        <v>12399457.559999999</v>
      </c>
      <c r="F38" s="66">
        <f t="shared" si="7"/>
        <v>12397457.559999999</v>
      </c>
      <c r="G38" s="66">
        <f t="shared" si="7"/>
        <v>18883715.230000004</v>
      </c>
    </row>
    <row r="39" spans="1:7" x14ac:dyDescent="0.25">
      <c r="A39" s="68" t="s">
        <v>335</v>
      </c>
      <c r="B39" s="58">
        <v>0</v>
      </c>
      <c r="C39" s="58">
        <v>0</v>
      </c>
      <c r="D39" s="58">
        <v>0</v>
      </c>
      <c r="E39" s="58">
        <v>0</v>
      </c>
      <c r="F39" s="58">
        <v>0</v>
      </c>
      <c r="G39" s="58">
        <f>D39-E39</f>
        <v>0</v>
      </c>
    </row>
    <row r="40" spans="1:7" x14ac:dyDescent="0.25">
      <c r="A40" s="68" t="s">
        <v>336</v>
      </c>
      <c r="B40" s="58">
        <v>17905666</v>
      </c>
      <c r="C40" s="58">
        <v>2271135.2900000014</v>
      </c>
      <c r="D40" s="58">
        <v>20176801.290000003</v>
      </c>
      <c r="E40" s="58">
        <v>9612900.7899999991</v>
      </c>
      <c r="F40" s="58">
        <v>9612900.7899999991</v>
      </c>
      <c r="G40" s="58">
        <f t="shared" ref="G40:G47" si="8">D40-E40</f>
        <v>10563900.500000004</v>
      </c>
    </row>
    <row r="41" spans="1:7" x14ac:dyDescent="0.25">
      <c r="A41" s="68" t="s">
        <v>337</v>
      </c>
      <c r="B41" s="58">
        <v>0</v>
      </c>
      <c r="C41" s="58">
        <v>0</v>
      </c>
      <c r="D41" s="58">
        <v>0</v>
      </c>
      <c r="E41" s="58">
        <v>0</v>
      </c>
      <c r="F41" s="58">
        <v>0</v>
      </c>
      <c r="G41" s="58">
        <f t="shared" si="8"/>
        <v>0</v>
      </c>
    </row>
    <row r="42" spans="1:7" x14ac:dyDescent="0.25">
      <c r="A42" s="68" t="s">
        <v>338</v>
      </c>
      <c r="B42" s="58">
        <v>13767000</v>
      </c>
      <c r="C42" s="58">
        <v>-2660628.5</v>
      </c>
      <c r="D42" s="58">
        <v>11106371.5</v>
      </c>
      <c r="E42" s="58">
        <v>2786556.7700000005</v>
      </c>
      <c r="F42" s="58">
        <v>2784556.7700000005</v>
      </c>
      <c r="G42" s="58">
        <f t="shared" si="8"/>
        <v>8319814.7299999995</v>
      </c>
    </row>
    <row r="43" spans="1:7" x14ac:dyDescent="0.25">
      <c r="A43" s="68" t="s">
        <v>339</v>
      </c>
      <c r="B43" s="58">
        <v>0</v>
      </c>
      <c r="C43" s="58">
        <v>0</v>
      </c>
      <c r="D43" s="58">
        <v>0</v>
      </c>
      <c r="E43" s="58">
        <v>0</v>
      </c>
      <c r="F43" s="58">
        <v>0</v>
      </c>
      <c r="G43" s="58">
        <f t="shared" si="8"/>
        <v>0</v>
      </c>
    </row>
    <row r="44" spans="1:7" x14ac:dyDescent="0.25">
      <c r="A44" s="68" t="s">
        <v>340</v>
      </c>
      <c r="B44" s="58">
        <v>0</v>
      </c>
      <c r="C44" s="58">
        <v>0</v>
      </c>
      <c r="D44" s="58">
        <v>0</v>
      </c>
      <c r="E44" s="58">
        <v>0</v>
      </c>
      <c r="F44" s="58">
        <v>0</v>
      </c>
      <c r="G44" s="58">
        <f t="shared" si="8"/>
        <v>0</v>
      </c>
    </row>
    <row r="45" spans="1:7" x14ac:dyDescent="0.25">
      <c r="A45" s="68" t="s">
        <v>341</v>
      </c>
      <c r="B45" s="58">
        <v>0</v>
      </c>
      <c r="C45" s="58">
        <v>0</v>
      </c>
      <c r="D45" s="58">
        <v>0</v>
      </c>
      <c r="E45" s="58">
        <v>0</v>
      </c>
      <c r="F45" s="58">
        <v>0</v>
      </c>
      <c r="G45" s="58">
        <f t="shared" si="8"/>
        <v>0</v>
      </c>
    </row>
    <row r="46" spans="1:7" x14ac:dyDescent="0.25">
      <c r="A46" s="68" t="s">
        <v>342</v>
      </c>
      <c r="B46" s="58">
        <v>0</v>
      </c>
      <c r="C46" s="58">
        <v>0</v>
      </c>
      <c r="D46" s="58">
        <v>0</v>
      </c>
      <c r="E46" s="58">
        <v>0</v>
      </c>
      <c r="F46" s="58">
        <v>0</v>
      </c>
      <c r="G46" s="58">
        <f t="shared" si="8"/>
        <v>0</v>
      </c>
    </row>
    <row r="47" spans="1:7" x14ac:dyDescent="0.25">
      <c r="A47" s="68" t="s">
        <v>343</v>
      </c>
      <c r="B47" s="58">
        <v>0</v>
      </c>
      <c r="C47" s="58">
        <v>0</v>
      </c>
      <c r="D47" s="58">
        <v>0</v>
      </c>
      <c r="E47" s="58">
        <v>0</v>
      </c>
      <c r="F47" s="58">
        <v>0</v>
      </c>
      <c r="G47" s="58">
        <f t="shared" si="8"/>
        <v>0</v>
      </c>
    </row>
    <row r="48" spans="1:7" x14ac:dyDescent="0.25">
      <c r="A48" s="67" t="s">
        <v>344</v>
      </c>
      <c r="B48" s="66">
        <f t="shared" ref="B48:G48" si="9">SUM(B49:B57)</f>
        <v>468000</v>
      </c>
      <c r="C48" s="66">
        <f t="shared" si="9"/>
        <v>1201692</v>
      </c>
      <c r="D48" s="66">
        <f t="shared" si="9"/>
        <v>1669692</v>
      </c>
      <c r="E48" s="66">
        <f t="shared" si="9"/>
        <v>1346662</v>
      </c>
      <c r="F48" s="66">
        <f t="shared" si="9"/>
        <v>1346662</v>
      </c>
      <c r="G48" s="66">
        <f t="shared" si="9"/>
        <v>323030</v>
      </c>
    </row>
    <row r="49" spans="1:7" x14ac:dyDescent="0.25">
      <c r="A49" s="68" t="s">
        <v>345</v>
      </c>
      <c r="B49" s="58">
        <v>250000</v>
      </c>
      <c r="C49" s="58">
        <v>1221492</v>
      </c>
      <c r="D49" s="58">
        <v>1471492</v>
      </c>
      <c r="E49" s="58">
        <v>1261662</v>
      </c>
      <c r="F49" s="58">
        <v>1261662</v>
      </c>
      <c r="G49" s="58">
        <f>D49-E49</f>
        <v>209830</v>
      </c>
    </row>
    <row r="50" spans="1:7" x14ac:dyDescent="0.25">
      <c r="A50" s="68" t="s">
        <v>346</v>
      </c>
      <c r="B50" s="58">
        <v>30000</v>
      </c>
      <c r="C50" s="58">
        <v>-5000</v>
      </c>
      <c r="D50" s="58">
        <v>25000</v>
      </c>
      <c r="E50" s="58">
        <v>0</v>
      </c>
      <c r="F50" s="58">
        <v>0</v>
      </c>
      <c r="G50" s="58">
        <f t="shared" ref="G50:G57" si="10">D50-E50</f>
        <v>25000</v>
      </c>
    </row>
    <row r="51" spans="1:7" x14ac:dyDescent="0.25">
      <c r="A51" s="68" t="s">
        <v>347</v>
      </c>
      <c r="B51" s="58">
        <v>0</v>
      </c>
      <c r="C51" s="58">
        <v>0</v>
      </c>
      <c r="D51" s="58">
        <v>0</v>
      </c>
      <c r="E51" s="58">
        <v>0</v>
      </c>
      <c r="F51" s="58">
        <v>0</v>
      </c>
      <c r="G51" s="58">
        <f t="shared" si="10"/>
        <v>0</v>
      </c>
    </row>
    <row r="52" spans="1:7" x14ac:dyDescent="0.25">
      <c r="A52" s="68" t="s">
        <v>348</v>
      </c>
      <c r="B52" s="58">
        <v>0</v>
      </c>
      <c r="C52" s="58">
        <v>0</v>
      </c>
      <c r="D52" s="58">
        <v>0</v>
      </c>
      <c r="E52" s="58">
        <v>0</v>
      </c>
      <c r="F52" s="58">
        <v>0</v>
      </c>
      <c r="G52" s="58">
        <f t="shared" si="10"/>
        <v>0</v>
      </c>
    </row>
    <row r="53" spans="1:7" x14ac:dyDescent="0.25">
      <c r="A53" s="68" t="s">
        <v>349</v>
      </c>
      <c r="B53" s="58">
        <v>0</v>
      </c>
      <c r="C53" s="58">
        <v>0</v>
      </c>
      <c r="D53" s="58">
        <v>0</v>
      </c>
      <c r="E53" s="58">
        <v>0</v>
      </c>
      <c r="F53" s="58">
        <v>0</v>
      </c>
      <c r="G53" s="58">
        <f t="shared" si="10"/>
        <v>0</v>
      </c>
    </row>
    <row r="54" spans="1:7" x14ac:dyDescent="0.25">
      <c r="A54" s="68" t="s">
        <v>350</v>
      </c>
      <c r="B54" s="58">
        <v>63000</v>
      </c>
      <c r="C54" s="58">
        <v>-14800</v>
      </c>
      <c r="D54" s="58">
        <v>48200</v>
      </c>
      <c r="E54" s="58">
        <v>0</v>
      </c>
      <c r="F54" s="58">
        <v>0</v>
      </c>
      <c r="G54" s="58">
        <f t="shared" si="10"/>
        <v>48200</v>
      </c>
    </row>
    <row r="55" spans="1:7" x14ac:dyDescent="0.25">
      <c r="A55" s="68" t="s">
        <v>351</v>
      </c>
      <c r="B55" s="58">
        <v>25000</v>
      </c>
      <c r="C55" s="58">
        <v>0</v>
      </c>
      <c r="D55" s="58">
        <v>25000</v>
      </c>
      <c r="E55" s="58">
        <v>0</v>
      </c>
      <c r="F55" s="58">
        <v>0</v>
      </c>
      <c r="G55" s="58">
        <f t="shared" si="10"/>
        <v>25000</v>
      </c>
    </row>
    <row r="56" spans="1:7" x14ac:dyDescent="0.25">
      <c r="A56" s="68" t="s">
        <v>352</v>
      </c>
      <c r="B56" s="58">
        <v>0</v>
      </c>
      <c r="C56" s="58">
        <v>0</v>
      </c>
      <c r="D56" s="58">
        <v>0</v>
      </c>
      <c r="E56" s="58">
        <v>0</v>
      </c>
      <c r="F56" s="58">
        <v>0</v>
      </c>
      <c r="G56" s="58">
        <f t="shared" si="10"/>
        <v>0</v>
      </c>
    </row>
    <row r="57" spans="1:7" x14ac:dyDescent="0.25">
      <c r="A57" s="68" t="s">
        <v>353</v>
      </c>
      <c r="B57" s="58">
        <v>100000</v>
      </c>
      <c r="C57" s="58">
        <v>0</v>
      </c>
      <c r="D57" s="58">
        <v>100000</v>
      </c>
      <c r="E57" s="58">
        <v>85000</v>
      </c>
      <c r="F57" s="58">
        <v>85000</v>
      </c>
      <c r="G57" s="58">
        <f t="shared" si="10"/>
        <v>15000</v>
      </c>
    </row>
    <row r="58" spans="1:7" x14ac:dyDescent="0.25">
      <c r="A58" s="67" t="s">
        <v>354</v>
      </c>
      <c r="B58" s="66">
        <f t="shared" ref="B58:G58" si="11">SUM(B59:B61)</f>
        <v>0</v>
      </c>
      <c r="C58" s="66">
        <f t="shared" si="11"/>
        <v>1923500</v>
      </c>
      <c r="D58" s="66">
        <f t="shared" si="11"/>
        <v>1923500</v>
      </c>
      <c r="E58" s="66">
        <f t="shared" si="11"/>
        <v>0</v>
      </c>
      <c r="F58" s="66">
        <f t="shared" si="11"/>
        <v>2159895.94</v>
      </c>
      <c r="G58" s="66">
        <f t="shared" si="11"/>
        <v>1923500</v>
      </c>
    </row>
    <row r="59" spans="1:7" x14ac:dyDescent="0.25">
      <c r="A59" s="68" t="s">
        <v>355</v>
      </c>
      <c r="B59" s="58">
        <v>0</v>
      </c>
      <c r="C59" s="58">
        <v>1923500</v>
      </c>
      <c r="D59" s="58">
        <v>1923500</v>
      </c>
      <c r="E59" s="58">
        <v>0</v>
      </c>
      <c r="F59" s="58">
        <v>2159895.94</v>
      </c>
      <c r="G59" s="58">
        <f>D59-E59</f>
        <v>1923500</v>
      </c>
    </row>
    <row r="60" spans="1:7" x14ac:dyDescent="0.25">
      <c r="A60" s="68" t="s">
        <v>356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f t="shared" ref="G60:G61" si="12">D60-E60</f>
        <v>0</v>
      </c>
    </row>
    <row r="61" spans="1:7" x14ac:dyDescent="0.25">
      <c r="A61" s="68" t="s">
        <v>357</v>
      </c>
      <c r="B61" s="58">
        <v>0</v>
      </c>
      <c r="C61" s="58">
        <v>0</v>
      </c>
      <c r="D61" s="58">
        <v>0</v>
      </c>
      <c r="E61" s="58">
        <v>0</v>
      </c>
      <c r="F61" s="58">
        <v>0</v>
      </c>
      <c r="G61" s="58">
        <f t="shared" si="12"/>
        <v>0</v>
      </c>
    </row>
    <row r="62" spans="1:7" x14ac:dyDescent="0.25">
      <c r="A62" s="67" t="s">
        <v>358</v>
      </c>
      <c r="B62" s="66">
        <f t="shared" ref="B62:G62" si="13">SUM(B63:B67,B69:B70)</f>
        <v>10669312.960000001</v>
      </c>
      <c r="C62" s="66">
        <f t="shared" si="13"/>
        <v>4054966.3899999987</v>
      </c>
      <c r="D62" s="66">
        <f t="shared" si="13"/>
        <v>14724279.35</v>
      </c>
      <c r="E62" s="66">
        <f t="shared" si="13"/>
        <v>0</v>
      </c>
      <c r="F62" s="66">
        <f t="shared" si="13"/>
        <v>0</v>
      </c>
      <c r="G62" s="66">
        <f t="shared" si="13"/>
        <v>14724279.35</v>
      </c>
    </row>
    <row r="63" spans="1:7" x14ac:dyDescent="0.25">
      <c r="A63" s="68" t="s">
        <v>359</v>
      </c>
      <c r="B63" s="58">
        <v>0</v>
      </c>
      <c r="C63" s="58">
        <v>0</v>
      </c>
      <c r="D63" s="58">
        <v>0</v>
      </c>
      <c r="E63" s="58">
        <v>0</v>
      </c>
      <c r="F63" s="58">
        <v>0</v>
      </c>
      <c r="G63" s="58">
        <f>D63-E63</f>
        <v>0</v>
      </c>
    </row>
    <row r="64" spans="1:7" x14ac:dyDescent="0.25">
      <c r="A64" s="68" t="s">
        <v>360</v>
      </c>
      <c r="B64" s="58">
        <v>0</v>
      </c>
      <c r="C64" s="58">
        <v>0</v>
      </c>
      <c r="D64" s="58">
        <v>0</v>
      </c>
      <c r="E64" s="58">
        <v>0</v>
      </c>
      <c r="F64" s="58">
        <v>0</v>
      </c>
      <c r="G64" s="58">
        <f t="shared" ref="G64:G70" si="14">D64-E64</f>
        <v>0</v>
      </c>
    </row>
    <row r="65" spans="1:7" x14ac:dyDescent="0.25">
      <c r="A65" s="68" t="s">
        <v>361</v>
      </c>
      <c r="B65" s="58">
        <v>0</v>
      </c>
      <c r="C65" s="58">
        <v>0</v>
      </c>
      <c r="D65" s="58">
        <v>0</v>
      </c>
      <c r="E65" s="58">
        <v>0</v>
      </c>
      <c r="F65" s="58">
        <v>0</v>
      </c>
      <c r="G65" s="58">
        <f t="shared" si="14"/>
        <v>0</v>
      </c>
    </row>
    <row r="66" spans="1:7" x14ac:dyDescent="0.25">
      <c r="A66" s="68" t="s">
        <v>362</v>
      </c>
      <c r="B66" s="58">
        <v>0</v>
      </c>
      <c r="C66" s="58">
        <v>0</v>
      </c>
      <c r="D66" s="58">
        <v>0</v>
      </c>
      <c r="E66" s="58">
        <v>0</v>
      </c>
      <c r="F66" s="58">
        <v>0</v>
      </c>
      <c r="G66" s="58">
        <f t="shared" si="14"/>
        <v>0</v>
      </c>
    </row>
    <row r="67" spans="1:7" x14ac:dyDescent="0.25">
      <c r="A67" s="68" t="s">
        <v>363</v>
      </c>
      <c r="B67" s="58">
        <v>0</v>
      </c>
      <c r="C67" s="58">
        <v>0</v>
      </c>
      <c r="D67" s="58">
        <v>0</v>
      </c>
      <c r="E67" s="58">
        <v>0</v>
      </c>
      <c r="F67" s="58">
        <v>0</v>
      </c>
      <c r="G67" s="58">
        <f t="shared" si="14"/>
        <v>0</v>
      </c>
    </row>
    <row r="68" spans="1:7" x14ac:dyDescent="0.25">
      <c r="A68" s="68" t="s">
        <v>364</v>
      </c>
      <c r="B68" s="58">
        <v>0</v>
      </c>
      <c r="C68" s="58">
        <v>0</v>
      </c>
      <c r="D68" s="58">
        <v>0</v>
      </c>
      <c r="E68" s="58">
        <v>0</v>
      </c>
      <c r="F68" s="58">
        <v>0</v>
      </c>
      <c r="G68" s="58">
        <f t="shared" si="14"/>
        <v>0</v>
      </c>
    </row>
    <row r="69" spans="1:7" x14ac:dyDescent="0.25">
      <c r="A69" s="68" t="s">
        <v>365</v>
      </c>
      <c r="B69" s="58">
        <v>0</v>
      </c>
      <c r="C69" s="58">
        <v>0</v>
      </c>
      <c r="D69" s="58">
        <v>0</v>
      </c>
      <c r="E69" s="58">
        <v>0</v>
      </c>
      <c r="F69" s="58">
        <v>0</v>
      </c>
      <c r="G69" s="58">
        <f t="shared" si="14"/>
        <v>0</v>
      </c>
    </row>
    <row r="70" spans="1:7" x14ac:dyDescent="0.25">
      <c r="A70" s="68" t="s">
        <v>366</v>
      </c>
      <c r="B70" s="58">
        <v>10669312.960000001</v>
      </c>
      <c r="C70" s="58">
        <v>4054966.3899999987</v>
      </c>
      <c r="D70" s="58">
        <v>14724279.35</v>
      </c>
      <c r="E70" s="58">
        <v>0</v>
      </c>
      <c r="F70" s="58">
        <v>0</v>
      </c>
      <c r="G70" s="58">
        <f t="shared" si="14"/>
        <v>14724279.35</v>
      </c>
    </row>
    <row r="71" spans="1:7" x14ac:dyDescent="0.25">
      <c r="A71" s="67" t="s">
        <v>367</v>
      </c>
      <c r="B71" s="66">
        <f t="shared" ref="B71:G71" si="15">SUM(B72:B74)</f>
        <v>350000</v>
      </c>
      <c r="C71" s="66">
        <f t="shared" si="15"/>
        <v>-250000</v>
      </c>
      <c r="D71" s="66">
        <f t="shared" si="15"/>
        <v>100000</v>
      </c>
      <c r="E71" s="66">
        <f t="shared" si="15"/>
        <v>0</v>
      </c>
      <c r="F71" s="66">
        <f t="shared" si="15"/>
        <v>0</v>
      </c>
      <c r="G71" s="66">
        <f t="shared" si="15"/>
        <v>100000</v>
      </c>
    </row>
    <row r="72" spans="1:7" x14ac:dyDescent="0.25">
      <c r="A72" s="68" t="s">
        <v>368</v>
      </c>
      <c r="B72" s="58">
        <v>0</v>
      </c>
      <c r="C72" s="58">
        <v>0</v>
      </c>
      <c r="D72" s="58">
        <v>0</v>
      </c>
      <c r="E72" s="58">
        <v>0</v>
      </c>
      <c r="F72" s="58">
        <v>0</v>
      </c>
      <c r="G72" s="58">
        <f>D72-E72</f>
        <v>0</v>
      </c>
    </row>
    <row r="73" spans="1:7" x14ac:dyDescent="0.25">
      <c r="A73" s="68" t="s">
        <v>369</v>
      </c>
      <c r="B73" s="58">
        <v>0</v>
      </c>
      <c r="C73" s="58">
        <v>0</v>
      </c>
      <c r="D73" s="58">
        <v>0</v>
      </c>
      <c r="E73" s="58">
        <v>0</v>
      </c>
      <c r="F73" s="58">
        <v>0</v>
      </c>
      <c r="G73" s="58">
        <f t="shared" ref="G73:G74" si="16">D73-E73</f>
        <v>0</v>
      </c>
    </row>
    <row r="74" spans="1:7" x14ac:dyDescent="0.25">
      <c r="A74" s="68" t="s">
        <v>370</v>
      </c>
      <c r="B74" s="58">
        <v>350000</v>
      </c>
      <c r="C74" s="58">
        <v>-250000</v>
      </c>
      <c r="D74" s="58">
        <v>100000</v>
      </c>
      <c r="E74" s="58">
        <v>0</v>
      </c>
      <c r="F74" s="58">
        <v>0</v>
      </c>
      <c r="G74" s="58">
        <f t="shared" si="16"/>
        <v>100000</v>
      </c>
    </row>
    <row r="75" spans="1:7" x14ac:dyDescent="0.25">
      <c r="A75" s="67" t="s">
        <v>371</v>
      </c>
      <c r="B75" s="66">
        <f t="shared" ref="B75:G75" si="17">SUM(B76:B82)</f>
        <v>100000</v>
      </c>
      <c r="C75" s="66">
        <f t="shared" si="17"/>
        <v>0</v>
      </c>
      <c r="D75" s="66">
        <f t="shared" si="17"/>
        <v>100000</v>
      </c>
      <c r="E75" s="66">
        <f t="shared" si="17"/>
        <v>4524</v>
      </c>
      <c r="F75" s="66">
        <f t="shared" si="17"/>
        <v>4524</v>
      </c>
      <c r="G75" s="66">
        <f t="shared" si="17"/>
        <v>95476</v>
      </c>
    </row>
    <row r="76" spans="1:7" x14ac:dyDescent="0.25">
      <c r="A76" s="68" t="s">
        <v>372</v>
      </c>
      <c r="B76" s="58">
        <v>0</v>
      </c>
      <c r="C76" s="58">
        <v>0</v>
      </c>
      <c r="D76" s="58">
        <v>0</v>
      </c>
      <c r="E76" s="58">
        <v>0</v>
      </c>
      <c r="F76" s="58">
        <v>0</v>
      </c>
      <c r="G76" s="58">
        <f>D76-E76</f>
        <v>0</v>
      </c>
    </row>
    <row r="77" spans="1:7" x14ac:dyDescent="0.25">
      <c r="A77" s="68" t="s">
        <v>373</v>
      </c>
      <c r="B77" s="58">
        <v>0</v>
      </c>
      <c r="C77" s="58">
        <v>0</v>
      </c>
      <c r="D77" s="58">
        <v>0</v>
      </c>
      <c r="E77" s="58">
        <v>0</v>
      </c>
      <c r="F77" s="58">
        <v>0</v>
      </c>
      <c r="G77" s="58">
        <f t="shared" ref="G77:G82" si="18">D77-E77</f>
        <v>0</v>
      </c>
    </row>
    <row r="78" spans="1:7" x14ac:dyDescent="0.25">
      <c r="A78" s="68" t="s">
        <v>374</v>
      </c>
      <c r="B78" s="58">
        <v>0</v>
      </c>
      <c r="C78" s="58">
        <v>0</v>
      </c>
      <c r="D78" s="58">
        <v>0</v>
      </c>
      <c r="E78" s="58">
        <v>0</v>
      </c>
      <c r="F78" s="58">
        <v>0</v>
      </c>
      <c r="G78" s="58">
        <f t="shared" si="18"/>
        <v>0</v>
      </c>
    </row>
    <row r="79" spans="1:7" x14ac:dyDescent="0.25">
      <c r="A79" s="68" t="s">
        <v>375</v>
      </c>
      <c r="B79" s="58">
        <v>0</v>
      </c>
      <c r="C79" s="58">
        <v>0</v>
      </c>
      <c r="D79" s="58">
        <v>0</v>
      </c>
      <c r="E79" s="58">
        <v>0</v>
      </c>
      <c r="F79" s="58">
        <v>0</v>
      </c>
      <c r="G79" s="58">
        <f t="shared" si="18"/>
        <v>0</v>
      </c>
    </row>
    <row r="80" spans="1:7" x14ac:dyDescent="0.25">
      <c r="A80" s="68" t="s">
        <v>376</v>
      </c>
      <c r="B80" s="58">
        <v>0</v>
      </c>
      <c r="C80" s="58">
        <v>0</v>
      </c>
      <c r="D80" s="58">
        <v>0</v>
      </c>
      <c r="E80" s="58">
        <v>0</v>
      </c>
      <c r="F80" s="58">
        <v>0</v>
      </c>
      <c r="G80" s="58">
        <f t="shared" si="18"/>
        <v>0</v>
      </c>
    </row>
    <row r="81" spans="1:7" x14ac:dyDescent="0.25">
      <c r="A81" s="68" t="s">
        <v>377</v>
      </c>
      <c r="B81" s="58">
        <v>0</v>
      </c>
      <c r="C81" s="58">
        <v>0</v>
      </c>
      <c r="D81" s="58">
        <v>0</v>
      </c>
      <c r="E81" s="58">
        <v>0</v>
      </c>
      <c r="F81" s="58">
        <v>0</v>
      </c>
      <c r="G81" s="58">
        <f t="shared" si="18"/>
        <v>0</v>
      </c>
    </row>
    <row r="82" spans="1:7" x14ac:dyDescent="0.25">
      <c r="A82" s="68" t="s">
        <v>378</v>
      </c>
      <c r="B82" s="58">
        <v>100000</v>
      </c>
      <c r="C82" s="58">
        <v>0</v>
      </c>
      <c r="D82" s="58">
        <v>100000</v>
      </c>
      <c r="E82" s="58">
        <v>4524</v>
      </c>
      <c r="F82" s="58">
        <v>4524</v>
      </c>
      <c r="G82" s="58">
        <f t="shared" si="18"/>
        <v>95476</v>
      </c>
    </row>
    <row r="83" spans="1:7" x14ac:dyDescent="0.25">
      <c r="A83" s="69"/>
      <c r="B83" s="58"/>
      <c r="C83" s="58"/>
      <c r="D83" s="58"/>
      <c r="E83" s="58"/>
      <c r="F83" s="58"/>
      <c r="G83" s="58"/>
    </row>
    <row r="84" spans="1:7" x14ac:dyDescent="0.25">
      <c r="A84" s="27" t="s">
        <v>379</v>
      </c>
      <c r="B84" s="66">
        <f t="shared" ref="B84:G84" si="19">SUM(B85,B93,B103,B113,B123,B133,B137,B146,B150)</f>
        <v>272794910.50000006</v>
      </c>
      <c r="C84" s="66">
        <f t="shared" si="19"/>
        <v>-5266493.9999999972</v>
      </c>
      <c r="D84" s="66">
        <f t="shared" si="19"/>
        <v>267528416.5</v>
      </c>
      <c r="E84" s="66">
        <f t="shared" si="19"/>
        <v>114487012.95</v>
      </c>
      <c r="F84" s="66">
        <f t="shared" si="19"/>
        <v>112326861.81</v>
      </c>
      <c r="G84" s="66">
        <f t="shared" si="19"/>
        <v>153041403.54999998</v>
      </c>
    </row>
    <row r="85" spans="1:7" x14ac:dyDescent="0.25">
      <c r="A85" s="67" t="s">
        <v>306</v>
      </c>
      <c r="B85" s="66">
        <f t="shared" ref="B85:G85" si="20">SUM(B86:B92)</f>
        <v>19106302.789999999</v>
      </c>
      <c r="C85" s="66">
        <f t="shared" si="20"/>
        <v>700000</v>
      </c>
      <c r="D85" s="66">
        <f t="shared" si="20"/>
        <v>19806302.789999999</v>
      </c>
      <c r="E85" s="66">
        <f t="shared" si="20"/>
        <v>7734687.9900000002</v>
      </c>
      <c r="F85" s="66">
        <f t="shared" si="20"/>
        <v>7734687.9900000002</v>
      </c>
      <c r="G85" s="66">
        <f t="shared" si="20"/>
        <v>12071614.799999997</v>
      </c>
    </row>
    <row r="86" spans="1:7" x14ac:dyDescent="0.25">
      <c r="A86" s="68" t="s">
        <v>307</v>
      </c>
      <c r="B86" s="58">
        <v>15762723.599999998</v>
      </c>
      <c r="C86" s="58">
        <v>0</v>
      </c>
      <c r="D86" s="58">
        <v>15762723.599999998</v>
      </c>
      <c r="E86" s="58">
        <v>7610748.4800000004</v>
      </c>
      <c r="F86" s="58">
        <v>7610748.4800000004</v>
      </c>
      <c r="G86" s="58">
        <f>D86-E86</f>
        <v>8151975.1199999973</v>
      </c>
    </row>
    <row r="87" spans="1:7" x14ac:dyDescent="0.25">
      <c r="A87" s="68" t="s">
        <v>308</v>
      </c>
      <c r="B87" s="58">
        <v>0</v>
      </c>
      <c r="C87" s="58">
        <v>600000</v>
      </c>
      <c r="D87" s="58">
        <v>600000</v>
      </c>
      <c r="E87" s="58">
        <v>0</v>
      </c>
      <c r="F87" s="58">
        <v>0</v>
      </c>
      <c r="G87" s="58">
        <f t="shared" ref="G87:G92" si="21">D87-E87</f>
        <v>600000</v>
      </c>
    </row>
    <row r="88" spans="1:7" x14ac:dyDescent="0.25">
      <c r="A88" s="68" t="s">
        <v>309</v>
      </c>
      <c r="B88" s="58">
        <v>1843579.19</v>
      </c>
      <c r="C88" s="58">
        <v>0</v>
      </c>
      <c r="D88" s="58">
        <v>1843579.19</v>
      </c>
      <c r="E88" s="58">
        <v>123939.51</v>
      </c>
      <c r="F88" s="58">
        <v>123939.51</v>
      </c>
      <c r="G88" s="58">
        <f t="shared" si="21"/>
        <v>1719639.68</v>
      </c>
    </row>
    <row r="89" spans="1:7" x14ac:dyDescent="0.25">
      <c r="A89" s="68" t="s">
        <v>310</v>
      </c>
      <c r="B89" s="58">
        <v>1500000</v>
      </c>
      <c r="C89" s="58">
        <v>100000</v>
      </c>
      <c r="D89" s="58">
        <v>1600000</v>
      </c>
      <c r="E89" s="58">
        <v>0</v>
      </c>
      <c r="F89" s="58">
        <v>0</v>
      </c>
      <c r="G89" s="58">
        <f t="shared" si="21"/>
        <v>1600000</v>
      </c>
    </row>
    <row r="90" spans="1:7" x14ac:dyDescent="0.25">
      <c r="A90" s="68" t="s">
        <v>311</v>
      </c>
      <c r="B90" s="58">
        <v>0</v>
      </c>
      <c r="C90" s="58">
        <v>0</v>
      </c>
      <c r="D90" s="58">
        <v>0</v>
      </c>
      <c r="E90" s="58">
        <v>0</v>
      </c>
      <c r="F90" s="58">
        <v>0</v>
      </c>
      <c r="G90" s="58">
        <f t="shared" si="21"/>
        <v>0</v>
      </c>
    </row>
    <row r="91" spans="1:7" x14ac:dyDescent="0.25">
      <c r="A91" s="68" t="s">
        <v>312</v>
      </c>
      <c r="B91" s="58">
        <v>0</v>
      </c>
      <c r="C91" s="58">
        <v>0</v>
      </c>
      <c r="D91" s="58">
        <v>0</v>
      </c>
      <c r="E91" s="58">
        <v>0</v>
      </c>
      <c r="F91" s="58">
        <v>0</v>
      </c>
      <c r="G91" s="58">
        <f t="shared" si="21"/>
        <v>0</v>
      </c>
    </row>
    <row r="92" spans="1:7" x14ac:dyDescent="0.25">
      <c r="A92" s="68" t="s">
        <v>313</v>
      </c>
      <c r="B92" s="58">
        <v>0</v>
      </c>
      <c r="C92" s="58">
        <v>0</v>
      </c>
      <c r="D92" s="58">
        <v>0</v>
      </c>
      <c r="E92" s="58">
        <v>0</v>
      </c>
      <c r="F92" s="58">
        <v>0</v>
      </c>
      <c r="G92" s="58">
        <f t="shared" si="21"/>
        <v>0</v>
      </c>
    </row>
    <row r="93" spans="1:7" x14ac:dyDescent="0.25">
      <c r="A93" s="67" t="s">
        <v>314</v>
      </c>
      <c r="B93" s="66">
        <f t="shared" ref="B93:G93" si="22">SUM(B94:B102)</f>
        <v>5038609.41</v>
      </c>
      <c r="C93" s="66">
        <f t="shared" si="22"/>
        <v>3022154.13</v>
      </c>
      <c r="D93" s="66">
        <f t="shared" si="22"/>
        <v>8060763.54</v>
      </c>
      <c r="E93" s="66">
        <f t="shared" si="22"/>
        <v>3163495.1999999997</v>
      </c>
      <c r="F93" s="66">
        <f t="shared" si="22"/>
        <v>3163495.1999999997</v>
      </c>
      <c r="G93" s="66">
        <f t="shared" si="22"/>
        <v>4897268.34</v>
      </c>
    </row>
    <row r="94" spans="1:7" x14ac:dyDescent="0.25">
      <c r="A94" s="68" t="s">
        <v>315</v>
      </c>
      <c r="B94" s="58">
        <v>150000</v>
      </c>
      <c r="C94" s="58">
        <v>130000</v>
      </c>
      <c r="D94" s="58">
        <v>280000</v>
      </c>
      <c r="E94" s="58">
        <v>56168</v>
      </c>
      <c r="F94" s="58">
        <v>56168</v>
      </c>
      <c r="G94" s="58">
        <f>D94-E94</f>
        <v>223832</v>
      </c>
    </row>
    <row r="95" spans="1:7" x14ac:dyDescent="0.25">
      <c r="A95" s="68" t="s">
        <v>316</v>
      </c>
      <c r="B95" s="58">
        <v>0</v>
      </c>
      <c r="C95" s="58">
        <v>0</v>
      </c>
      <c r="D95" s="58">
        <v>0</v>
      </c>
      <c r="E95" s="58">
        <v>0</v>
      </c>
      <c r="F95" s="58">
        <v>0</v>
      </c>
      <c r="G95" s="58">
        <f t="shared" ref="G95:G102" si="23">D95-E95</f>
        <v>0</v>
      </c>
    </row>
    <row r="96" spans="1:7" x14ac:dyDescent="0.25">
      <c r="A96" s="68" t="s">
        <v>317</v>
      </c>
      <c r="B96" s="58">
        <v>0</v>
      </c>
      <c r="C96" s="58">
        <v>0</v>
      </c>
      <c r="D96" s="58">
        <v>0</v>
      </c>
      <c r="E96" s="58">
        <v>0</v>
      </c>
      <c r="F96" s="58">
        <v>0</v>
      </c>
      <c r="G96" s="58">
        <f t="shared" si="23"/>
        <v>0</v>
      </c>
    </row>
    <row r="97" spans="1:7" x14ac:dyDescent="0.25">
      <c r="A97" s="68" t="s">
        <v>318</v>
      </c>
      <c r="B97" s="58">
        <v>60808</v>
      </c>
      <c r="C97" s="58">
        <v>200000</v>
      </c>
      <c r="D97" s="58">
        <v>260808</v>
      </c>
      <c r="E97" s="58">
        <v>136025</v>
      </c>
      <c r="F97" s="58">
        <v>136025</v>
      </c>
      <c r="G97" s="58">
        <f t="shared" si="23"/>
        <v>124783</v>
      </c>
    </row>
    <row r="98" spans="1:7" x14ac:dyDescent="0.25">
      <c r="A98" s="70" t="s">
        <v>319</v>
      </c>
      <c r="B98" s="58">
        <v>306380</v>
      </c>
      <c r="C98" s="58">
        <v>-200000</v>
      </c>
      <c r="D98" s="58">
        <v>106380</v>
      </c>
      <c r="E98" s="58">
        <v>6380</v>
      </c>
      <c r="F98" s="58">
        <v>6380</v>
      </c>
      <c r="G98" s="58">
        <f t="shared" si="23"/>
        <v>100000</v>
      </c>
    </row>
    <row r="99" spans="1:7" x14ac:dyDescent="0.25">
      <c r="A99" s="68" t="s">
        <v>320</v>
      </c>
      <c r="B99" s="58">
        <v>0</v>
      </c>
      <c r="C99" s="58">
        <v>0</v>
      </c>
      <c r="D99" s="58">
        <v>0</v>
      </c>
      <c r="E99" s="58">
        <v>0</v>
      </c>
      <c r="F99" s="58">
        <v>0</v>
      </c>
      <c r="G99" s="58">
        <f t="shared" si="23"/>
        <v>0</v>
      </c>
    </row>
    <row r="100" spans="1:7" x14ac:dyDescent="0.25">
      <c r="A100" s="68" t="s">
        <v>321</v>
      </c>
      <c r="B100" s="58">
        <v>2861346.17</v>
      </c>
      <c r="C100" s="58">
        <v>1020000</v>
      </c>
      <c r="D100" s="58">
        <v>3881346.17</v>
      </c>
      <c r="E100" s="58">
        <v>2458062.1999999997</v>
      </c>
      <c r="F100" s="58">
        <v>2458062.1999999997</v>
      </c>
      <c r="G100" s="58">
        <f t="shared" si="23"/>
        <v>1423283.9700000002</v>
      </c>
    </row>
    <row r="101" spans="1:7" x14ac:dyDescent="0.25">
      <c r="A101" s="68" t="s">
        <v>322</v>
      </c>
      <c r="B101" s="58">
        <v>0</v>
      </c>
      <c r="C101" s="58">
        <v>1500000</v>
      </c>
      <c r="D101" s="58">
        <v>1500000</v>
      </c>
      <c r="E101" s="58">
        <v>0</v>
      </c>
      <c r="F101" s="58">
        <v>0</v>
      </c>
      <c r="G101" s="58">
        <f t="shared" si="23"/>
        <v>1500000</v>
      </c>
    </row>
    <row r="102" spans="1:7" x14ac:dyDescent="0.25">
      <c r="A102" s="68" t="s">
        <v>323</v>
      </c>
      <c r="B102" s="58">
        <v>1660075.24</v>
      </c>
      <c r="C102" s="58">
        <v>372154.13</v>
      </c>
      <c r="D102" s="58">
        <v>2032229.37</v>
      </c>
      <c r="E102" s="58">
        <v>506859.99999999994</v>
      </c>
      <c r="F102" s="58">
        <v>506859.99999999994</v>
      </c>
      <c r="G102" s="58">
        <f t="shared" si="23"/>
        <v>1525369.37</v>
      </c>
    </row>
    <row r="103" spans="1:7" x14ac:dyDescent="0.25">
      <c r="A103" s="67" t="s">
        <v>324</v>
      </c>
      <c r="B103" s="66">
        <f t="shared" ref="B103:G103" si="24">SUM(B104:B112)</f>
        <v>85024288.930000007</v>
      </c>
      <c r="C103" s="66">
        <f t="shared" si="24"/>
        <v>2131041.8000000003</v>
      </c>
      <c r="D103" s="66">
        <f t="shared" si="24"/>
        <v>87155330.730000004</v>
      </c>
      <c r="E103" s="66">
        <f t="shared" si="24"/>
        <v>37939540.100000001</v>
      </c>
      <c r="F103" s="66">
        <f t="shared" si="24"/>
        <v>37939284.899999999</v>
      </c>
      <c r="G103" s="66">
        <f t="shared" si="24"/>
        <v>49215790.630000003</v>
      </c>
    </row>
    <row r="104" spans="1:7" x14ac:dyDescent="0.25">
      <c r="A104" s="68" t="s">
        <v>325</v>
      </c>
      <c r="B104" s="58">
        <v>81415808.930000007</v>
      </c>
      <c r="C104" s="58">
        <v>570111.19000000006</v>
      </c>
      <c r="D104" s="58">
        <v>81985920.120000005</v>
      </c>
      <c r="E104" s="58">
        <v>37720218.219999999</v>
      </c>
      <c r="F104" s="58">
        <v>37720218.219999999</v>
      </c>
      <c r="G104" s="58">
        <f>D104-E104</f>
        <v>44265701.900000006</v>
      </c>
    </row>
    <row r="105" spans="1:7" x14ac:dyDescent="0.25">
      <c r="A105" s="68" t="s">
        <v>326</v>
      </c>
      <c r="B105" s="58">
        <v>30000</v>
      </c>
      <c r="C105" s="58">
        <v>-30000</v>
      </c>
      <c r="D105" s="58">
        <v>0</v>
      </c>
      <c r="E105" s="58">
        <v>0</v>
      </c>
      <c r="F105" s="58">
        <v>0</v>
      </c>
      <c r="G105" s="58">
        <f t="shared" ref="G105:G112" si="25">D105-E105</f>
        <v>0</v>
      </c>
    </row>
    <row r="106" spans="1:7" x14ac:dyDescent="0.25">
      <c r="A106" s="68" t="s">
        <v>327</v>
      </c>
      <c r="B106" s="58">
        <v>275000</v>
      </c>
      <c r="C106" s="58">
        <v>1717444.8</v>
      </c>
      <c r="D106" s="58">
        <v>1992444.8</v>
      </c>
      <c r="E106" s="58">
        <v>4524</v>
      </c>
      <c r="F106" s="58">
        <v>4524</v>
      </c>
      <c r="G106" s="58">
        <f t="shared" si="25"/>
        <v>1987920.8</v>
      </c>
    </row>
    <row r="107" spans="1:7" x14ac:dyDescent="0.25">
      <c r="A107" s="68" t="s">
        <v>328</v>
      </c>
      <c r="B107" s="58">
        <v>1450000</v>
      </c>
      <c r="C107" s="58">
        <v>0</v>
      </c>
      <c r="D107" s="58">
        <v>1450000</v>
      </c>
      <c r="E107" s="58">
        <v>0</v>
      </c>
      <c r="F107" s="58">
        <v>0</v>
      </c>
      <c r="G107" s="58">
        <f t="shared" si="25"/>
        <v>1450000</v>
      </c>
    </row>
    <row r="108" spans="1:7" x14ac:dyDescent="0.25">
      <c r="A108" s="68" t="s">
        <v>329</v>
      </c>
      <c r="B108" s="58">
        <v>1853480</v>
      </c>
      <c r="C108" s="58">
        <v>-126514.19</v>
      </c>
      <c r="D108" s="58">
        <v>1726965.81</v>
      </c>
      <c r="E108" s="58">
        <v>214797.88</v>
      </c>
      <c r="F108" s="58">
        <v>214542.68</v>
      </c>
      <c r="G108" s="58">
        <f t="shared" si="25"/>
        <v>1512167.9300000002</v>
      </c>
    </row>
    <row r="109" spans="1:7" x14ac:dyDescent="0.25">
      <c r="A109" s="68" t="s">
        <v>330</v>
      </c>
      <c r="B109" s="58">
        <v>0</v>
      </c>
      <c r="C109" s="58">
        <v>0</v>
      </c>
      <c r="D109" s="58">
        <v>0</v>
      </c>
      <c r="E109" s="58">
        <v>0</v>
      </c>
      <c r="F109" s="58">
        <v>0</v>
      </c>
      <c r="G109" s="58">
        <f t="shared" si="25"/>
        <v>0</v>
      </c>
    </row>
    <row r="110" spans="1:7" x14ac:dyDescent="0.25">
      <c r="A110" s="68" t="s">
        <v>331</v>
      </c>
      <c r="B110" s="58">
        <v>0</v>
      </c>
      <c r="C110" s="58">
        <v>0</v>
      </c>
      <c r="D110" s="58">
        <v>0</v>
      </c>
      <c r="E110" s="58">
        <v>0</v>
      </c>
      <c r="F110" s="58">
        <v>0</v>
      </c>
      <c r="G110" s="58">
        <f t="shared" si="25"/>
        <v>0</v>
      </c>
    </row>
    <row r="111" spans="1:7" x14ac:dyDescent="0.25">
      <c r="A111" s="68" t="s">
        <v>332</v>
      </c>
      <c r="B111" s="58">
        <v>0</v>
      </c>
      <c r="C111" s="58">
        <v>0</v>
      </c>
      <c r="D111" s="58">
        <v>0</v>
      </c>
      <c r="E111" s="58">
        <v>0</v>
      </c>
      <c r="F111" s="58">
        <v>0</v>
      </c>
      <c r="G111" s="58">
        <f t="shared" si="25"/>
        <v>0</v>
      </c>
    </row>
    <row r="112" spans="1:7" x14ac:dyDescent="0.25">
      <c r="A112" s="68" t="s">
        <v>333</v>
      </c>
      <c r="B112" s="58">
        <v>0</v>
      </c>
      <c r="C112" s="58">
        <v>0</v>
      </c>
      <c r="D112" s="58">
        <v>0</v>
      </c>
      <c r="E112" s="58">
        <v>0</v>
      </c>
      <c r="F112" s="58">
        <v>0</v>
      </c>
      <c r="G112" s="58">
        <f t="shared" si="25"/>
        <v>0</v>
      </c>
    </row>
    <row r="113" spans="1:7" x14ac:dyDescent="0.25">
      <c r="A113" s="67" t="s">
        <v>334</v>
      </c>
      <c r="B113" s="66">
        <f t="shared" ref="B113:G113" si="26">SUM(B114:B122)</f>
        <v>687747.26</v>
      </c>
      <c r="C113" s="66">
        <f t="shared" si="26"/>
        <v>0</v>
      </c>
      <c r="D113" s="66">
        <f t="shared" si="26"/>
        <v>687747.26</v>
      </c>
      <c r="E113" s="66">
        <f t="shared" si="26"/>
        <v>0</v>
      </c>
      <c r="F113" s="66">
        <f t="shared" si="26"/>
        <v>0</v>
      </c>
      <c r="G113" s="66">
        <f t="shared" si="26"/>
        <v>687747.26</v>
      </c>
    </row>
    <row r="114" spans="1:7" x14ac:dyDescent="0.25">
      <c r="A114" s="68" t="s">
        <v>335</v>
      </c>
      <c r="B114" s="58">
        <v>0</v>
      </c>
      <c r="C114" s="58">
        <v>0</v>
      </c>
      <c r="D114" s="58">
        <v>0</v>
      </c>
      <c r="E114" s="58">
        <v>0</v>
      </c>
      <c r="F114" s="58">
        <v>0</v>
      </c>
      <c r="G114" s="58">
        <f>D114-E114</f>
        <v>0</v>
      </c>
    </row>
    <row r="115" spans="1:7" x14ac:dyDescent="0.25">
      <c r="A115" s="68" t="s">
        <v>336</v>
      </c>
      <c r="B115" s="58">
        <v>687747.26</v>
      </c>
      <c r="C115" s="58">
        <v>0</v>
      </c>
      <c r="D115" s="58">
        <v>687747.26</v>
      </c>
      <c r="E115" s="58">
        <v>0</v>
      </c>
      <c r="F115" s="58">
        <v>0</v>
      </c>
      <c r="G115" s="58">
        <f t="shared" ref="G115:G122" si="27">D115-E115</f>
        <v>687747.26</v>
      </c>
    </row>
    <row r="116" spans="1:7" x14ac:dyDescent="0.25">
      <c r="A116" s="68" t="s">
        <v>337</v>
      </c>
      <c r="B116" s="58">
        <v>0</v>
      </c>
      <c r="C116" s="58">
        <v>0</v>
      </c>
      <c r="D116" s="58">
        <v>0</v>
      </c>
      <c r="E116" s="58">
        <v>0</v>
      </c>
      <c r="F116" s="58">
        <v>0</v>
      </c>
      <c r="G116" s="58">
        <f t="shared" si="27"/>
        <v>0</v>
      </c>
    </row>
    <row r="117" spans="1:7" x14ac:dyDescent="0.25">
      <c r="A117" s="68" t="s">
        <v>338</v>
      </c>
      <c r="B117" s="58">
        <v>0</v>
      </c>
      <c r="C117" s="58">
        <v>0</v>
      </c>
      <c r="D117" s="58">
        <v>0</v>
      </c>
      <c r="E117" s="58">
        <v>0</v>
      </c>
      <c r="F117" s="58">
        <v>0</v>
      </c>
      <c r="G117" s="58">
        <f t="shared" si="27"/>
        <v>0</v>
      </c>
    </row>
    <row r="118" spans="1:7" x14ac:dyDescent="0.25">
      <c r="A118" s="68" t="s">
        <v>339</v>
      </c>
      <c r="B118" s="58">
        <v>0</v>
      </c>
      <c r="C118" s="58">
        <v>0</v>
      </c>
      <c r="D118" s="58">
        <v>0</v>
      </c>
      <c r="E118" s="58">
        <v>0</v>
      </c>
      <c r="F118" s="58">
        <v>0</v>
      </c>
      <c r="G118" s="58">
        <f t="shared" si="27"/>
        <v>0</v>
      </c>
    </row>
    <row r="119" spans="1:7" x14ac:dyDescent="0.25">
      <c r="A119" s="68" t="s">
        <v>340</v>
      </c>
      <c r="B119" s="58">
        <v>0</v>
      </c>
      <c r="C119" s="58">
        <v>0</v>
      </c>
      <c r="D119" s="58">
        <v>0</v>
      </c>
      <c r="E119" s="58">
        <v>0</v>
      </c>
      <c r="F119" s="58">
        <v>0</v>
      </c>
      <c r="G119" s="58">
        <f t="shared" si="27"/>
        <v>0</v>
      </c>
    </row>
    <row r="120" spans="1:7" x14ac:dyDescent="0.25">
      <c r="A120" s="68" t="s">
        <v>341</v>
      </c>
      <c r="B120" s="58">
        <v>0</v>
      </c>
      <c r="C120" s="58">
        <v>0</v>
      </c>
      <c r="D120" s="58">
        <v>0</v>
      </c>
      <c r="E120" s="58">
        <v>0</v>
      </c>
      <c r="F120" s="58">
        <v>0</v>
      </c>
      <c r="G120" s="58">
        <f t="shared" si="27"/>
        <v>0</v>
      </c>
    </row>
    <row r="121" spans="1:7" x14ac:dyDescent="0.25">
      <c r="A121" s="68" t="s">
        <v>342</v>
      </c>
      <c r="B121" s="58">
        <v>0</v>
      </c>
      <c r="C121" s="58">
        <v>0</v>
      </c>
      <c r="D121" s="58">
        <v>0</v>
      </c>
      <c r="E121" s="58">
        <v>0</v>
      </c>
      <c r="F121" s="58">
        <v>0</v>
      </c>
      <c r="G121" s="58">
        <f t="shared" si="27"/>
        <v>0</v>
      </c>
    </row>
    <row r="122" spans="1:7" x14ac:dyDescent="0.25">
      <c r="A122" s="68" t="s">
        <v>343</v>
      </c>
      <c r="B122" s="58">
        <v>0</v>
      </c>
      <c r="C122" s="58">
        <v>0</v>
      </c>
      <c r="D122" s="58">
        <v>0</v>
      </c>
      <c r="E122" s="58">
        <v>0</v>
      </c>
      <c r="F122" s="58">
        <v>0</v>
      </c>
      <c r="G122" s="58">
        <f t="shared" si="27"/>
        <v>0</v>
      </c>
    </row>
    <row r="123" spans="1:7" x14ac:dyDescent="0.25">
      <c r="A123" s="67" t="s">
        <v>344</v>
      </c>
      <c r="B123" s="66">
        <f t="shared" ref="B123:G123" si="28">SUM(B124:B132)</f>
        <v>8236694.3900000006</v>
      </c>
      <c r="C123" s="66">
        <f t="shared" si="28"/>
        <v>3182876.34</v>
      </c>
      <c r="D123" s="66">
        <f t="shared" si="28"/>
        <v>11419570.73</v>
      </c>
      <c r="E123" s="66">
        <f t="shared" si="28"/>
        <v>3736694.39</v>
      </c>
      <c r="F123" s="66">
        <f t="shared" si="28"/>
        <v>3736694.39</v>
      </c>
      <c r="G123" s="66">
        <f t="shared" si="28"/>
        <v>7682876.3399999999</v>
      </c>
    </row>
    <row r="124" spans="1:7" x14ac:dyDescent="0.25">
      <c r="A124" s="68" t="s">
        <v>345</v>
      </c>
      <c r="B124" s="58">
        <v>21691.99</v>
      </c>
      <c r="C124" s="58">
        <v>187100</v>
      </c>
      <c r="D124" s="58">
        <v>208791.99</v>
      </c>
      <c r="E124" s="58">
        <v>21691.99</v>
      </c>
      <c r="F124" s="58">
        <v>21691.99</v>
      </c>
      <c r="G124" s="58">
        <f>D124-E124</f>
        <v>187100</v>
      </c>
    </row>
    <row r="125" spans="1:7" x14ac:dyDescent="0.25">
      <c r="A125" s="68" t="s">
        <v>346</v>
      </c>
      <c r="B125" s="58">
        <v>0</v>
      </c>
      <c r="C125" s="58">
        <v>0</v>
      </c>
      <c r="D125" s="58">
        <v>0</v>
      </c>
      <c r="E125" s="58">
        <v>0</v>
      </c>
      <c r="F125" s="58">
        <v>0</v>
      </c>
      <c r="G125" s="58">
        <f t="shared" ref="G125:G132" si="29">D125-E125</f>
        <v>0</v>
      </c>
    </row>
    <row r="126" spans="1:7" x14ac:dyDescent="0.25">
      <c r="A126" s="68" t="s">
        <v>347</v>
      </c>
      <c r="B126" s="58">
        <v>0</v>
      </c>
      <c r="C126" s="58">
        <v>0</v>
      </c>
      <c r="D126" s="58">
        <v>0</v>
      </c>
      <c r="E126" s="58">
        <v>0</v>
      </c>
      <c r="F126" s="58">
        <v>0</v>
      </c>
      <c r="G126" s="58">
        <f t="shared" si="29"/>
        <v>0</v>
      </c>
    </row>
    <row r="127" spans="1:7" x14ac:dyDescent="0.25">
      <c r="A127" s="68" t="s">
        <v>348</v>
      </c>
      <c r="B127" s="58">
        <v>8215002.4000000004</v>
      </c>
      <c r="C127" s="58">
        <v>1900000</v>
      </c>
      <c r="D127" s="58">
        <v>10115002.4</v>
      </c>
      <c r="E127" s="58">
        <v>3715002.4</v>
      </c>
      <c r="F127" s="58">
        <v>3715002.4</v>
      </c>
      <c r="G127" s="58">
        <f t="shared" si="29"/>
        <v>6400000</v>
      </c>
    </row>
    <row r="128" spans="1:7" x14ac:dyDescent="0.25">
      <c r="A128" s="68" t="s">
        <v>349</v>
      </c>
      <c r="B128" s="58">
        <v>0</v>
      </c>
      <c r="C128" s="58">
        <v>1095776.3400000001</v>
      </c>
      <c r="D128" s="58">
        <v>1095776.3400000001</v>
      </c>
      <c r="E128" s="58">
        <v>0</v>
      </c>
      <c r="F128" s="58">
        <v>0</v>
      </c>
      <c r="G128" s="58">
        <f t="shared" si="29"/>
        <v>1095776.3400000001</v>
      </c>
    </row>
    <row r="129" spans="1:7" x14ac:dyDescent="0.25">
      <c r="A129" s="68" t="s">
        <v>350</v>
      </c>
      <c r="B129" s="58">
        <v>0</v>
      </c>
      <c r="C129" s="58">
        <v>0</v>
      </c>
      <c r="D129" s="58">
        <v>0</v>
      </c>
      <c r="E129" s="58">
        <v>0</v>
      </c>
      <c r="F129" s="58">
        <v>0</v>
      </c>
      <c r="G129" s="58">
        <f t="shared" si="29"/>
        <v>0</v>
      </c>
    </row>
    <row r="130" spans="1:7" x14ac:dyDescent="0.25">
      <c r="A130" s="68" t="s">
        <v>351</v>
      </c>
      <c r="B130" s="58">
        <v>0</v>
      </c>
      <c r="C130" s="58">
        <v>0</v>
      </c>
      <c r="D130" s="58">
        <v>0</v>
      </c>
      <c r="E130" s="58">
        <v>0</v>
      </c>
      <c r="F130" s="58">
        <v>0</v>
      </c>
      <c r="G130" s="58">
        <f t="shared" si="29"/>
        <v>0</v>
      </c>
    </row>
    <row r="131" spans="1:7" x14ac:dyDescent="0.25">
      <c r="A131" s="68" t="s">
        <v>352</v>
      </c>
      <c r="B131" s="58">
        <v>0</v>
      </c>
      <c r="C131" s="58">
        <v>0</v>
      </c>
      <c r="D131" s="58">
        <v>0</v>
      </c>
      <c r="E131" s="58">
        <v>0</v>
      </c>
      <c r="F131" s="58">
        <v>0</v>
      </c>
      <c r="G131" s="58">
        <f t="shared" si="29"/>
        <v>0</v>
      </c>
    </row>
    <row r="132" spans="1:7" x14ac:dyDescent="0.25">
      <c r="A132" s="68" t="s">
        <v>353</v>
      </c>
      <c r="B132" s="58">
        <v>0</v>
      </c>
      <c r="C132" s="58">
        <v>0</v>
      </c>
      <c r="D132" s="58">
        <v>0</v>
      </c>
      <c r="E132" s="58">
        <v>0</v>
      </c>
      <c r="F132" s="58">
        <v>0</v>
      </c>
      <c r="G132" s="58">
        <f t="shared" si="29"/>
        <v>0</v>
      </c>
    </row>
    <row r="133" spans="1:7" x14ac:dyDescent="0.25">
      <c r="A133" s="67" t="s">
        <v>354</v>
      </c>
      <c r="B133" s="66">
        <f t="shared" ref="B133:G133" si="30">SUM(B134:B136)</f>
        <v>153741844.86000001</v>
      </c>
      <c r="C133" s="66">
        <f t="shared" si="30"/>
        <v>-14415135.799999997</v>
      </c>
      <c r="D133" s="66">
        <f t="shared" si="30"/>
        <v>139326709.06</v>
      </c>
      <c r="E133" s="66">
        <f t="shared" si="30"/>
        <v>61453172.410000011</v>
      </c>
      <c r="F133" s="66">
        <f t="shared" si="30"/>
        <v>59293276.470000006</v>
      </c>
      <c r="G133" s="66">
        <f t="shared" si="30"/>
        <v>77873536.650000006</v>
      </c>
    </row>
    <row r="134" spans="1:7" x14ac:dyDescent="0.25">
      <c r="A134" s="68" t="s">
        <v>355</v>
      </c>
      <c r="B134" s="58">
        <v>151742126.73000002</v>
      </c>
      <c r="C134" s="58">
        <v>-16915135.799999997</v>
      </c>
      <c r="D134" s="58">
        <v>134826990.93000001</v>
      </c>
      <c r="E134" s="58">
        <v>59453454.280000009</v>
      </c>
      <c r="F134" s="58">
        <v>57293558.340000004</v>
      </c>
      <c r="G134" s="58">
        <f>D134-E134</f>
        <v>75373536.650000006</v>
      </c>
    </row>
    <row r="135" spans="1:7" x14ac:dyDescent="0.25">
      <c r="A135" s="68" t="s">
        <v>356</v>
      </c>
      <c r="B135" s="58">
        <v>1999718.13</v>
      </c>
      <c r="C135" s="58">
        <v>2500000</v>
      </c>
      <c r="D135" s="58">
        <v>4499718.13</v>
      </c>
      <c r="E135" s="58">
        <v>1999718.13</v>
      </c>
      <c r="F135" s="58">
        <v>1999718.13</v>
      </c>
      <c r="G135" s="58">
        <f t="shared" ref="G135:G136" si="31">D135-E135</f>
        <v>2500000</v>
      </c>
    </row>
    <row r="136" spans="1:7" x14ac:dyDescent="0.25">
      <c r="A136" s="68" t="s">
        <v>357</v>
      </c>
      <c r="B136" s="58">
        <v>0</v>
      </c>
      <c r="C136" s="58">
        <v>0</v>
      </c>
      <c r="D136" s="58">
        <v>0</v>
      </c>
      <c r="E136" s="58">
        <v>0</v>
      </c>
      <c r="F136" s="58">
        <v>0</v>
      </c>
      <c r="G136" s="58">
        <f t="shared" si="31"/>
        <v>0</v>
      </c>
    </row>
    <row r="137" spans="1:7" x14ac:dyDescent="0.25">
      <c r="A137" s="67" t="s">
        <v>358</v>
      </c>
      <c r="B137" s="66">
        <f t="shared" ref="B137:G137" si="32">SUM(B138:B142,B144:B145)</f>
        <v>0</v>
      </c>
      <c r="C137" s="66">
        <f t="shared" si="32"/>
        <v>0</v>
      </c>
      <c r="D137" s="66">
        <f t="shared" si="32"/>
        <v>0</v>
      </c>
      <c r="E137" s="66">
        <f t="shared" si="32"/>
        <v>0</v>
      </c>
      <c r="F137" s="66">
        <f t="shared" si="32"/>
        <v>0</v>
      </c>
      <c r="G137" s="66">
        <f t="shared" si="32"/>
        <v>0</v>
      </c>
    </row>
    <row r="138" spans="1:7" x14ac:dyDescent="0.25">
      <c r="A138" s="68" t="s">
        <v>359</v>
      </c>
      <c r="B138" s="58">
        <v>0</v>
      </c>
      <c r="C138" s="58">
        <v>0</v>
      </c>
      <c r="D138" s="58">
        <v>0</v>
      </c>
      <c r="E138" s="58">
        <v>0</v>
      </c>
      <c r="F138" s="58">
        <v>0</v>
      </c>
      <c r="G138" s="58">
        <f>D138-E138</f>
        <v>0</v>
      </c>
    </row>
    <row r="139" spans="1:7" x14ac:dyDescent="0.25">
      <c r="A139" s="68" t="s">
        <v>360</v>
      </c>
      <c r="B139" s="58">
        <v>0</v>
      </c>
      <c r="C139" s="58">
        <v>0</v>
      </c>
      <c r="D139" s="58">
        <v>0</v>
      </c>
      <c r="E139" s="58">
        <v>0</v>
      </c>
      <c r="F139" s="58">
        <v>0</v>
      </c>
      <c r="G139" s="58">
        <f t="shared" ref="G139:G145" si="33">D139-E139</f>
        <v>0</v>
      </c>
    </row>
    <row r="140" spans="1:7" x14ac:dyDescent="0.25">
      <c r="A140" s="68" t="s">
        <v>361</v>
      </c>
      <c r="B140" s="58">
        <v>0</v>
      </c>
      <c r="C140" s="58">
        <v>0</v>
      </c>
      <c r="D140" s="58">
        <v>0</v>
      </c>
      <c r="E140" s="58">
        <v>0</v>
      </c>
      <c r="F140" s="58">
        <v>0</v>
      </c>
      <c r="G140" s="58">
        <f t="shared" si="33"/>
        <v>0</v>
      </c>
    </row>
    <row r="141" spans="1:7" x14ac:dyDescent="0.25">
      <c r="A141" s="68" t="s">
        <v>362</v>
      </c>
      <c r="B141" s="58">
        <v>0</v>
      </c>
      <c r="C141" s="58">
        <v>0</v>
      </c>
      <c r="D141" s="58">
        <v>0</v>
      </c>
      <c r="E141" s="58">
        <v>0</v>
      </c>
      <c r="F141" s="58">
        <v>0</v>
      </c>
      <c r="G141" s="58">
        <f t="shared" si="33"/>
        <v>0</v>
      </c>
    </row>
    <row r="142" spans="1:7" x14ac:dyDescent="0.25">
      <c r="A142" s="68" t="s">
        <v>363</v>
      </c>
      <c r="B142" s="58">
        <v>0</v>
      </c>
      <c r="C142" s="58">
        <v>0</v>
      </c>
      <c r="D142" s="58">
        <v>0</v>
      </c>
      <c r="E142" s="58">
        <v>0</v>
      </c>
      <c r="F142" s="58">
        <v>0</v>
      </c>
      <c r="G142" s="58">
        <f t="shared" si="33"/>
        <v>0</v>
      </c>
    </row>
    <row r="143" spans="1:7" x14ac:dyDescent="0.25">
      <c r="A143" s="68" t="s">
        <v>364</v>
      </c>
      <c r="B143" s="58">
        <v>0</v>
      </c>
      <c r="C143" s="58">
        <v>0</v>
      </c>
      <c r="D143" s="58">
        <v>0</v>
      </c>
      <c r="E143" s="58">
        <v>0</v>
      </c>
      <c r="F143" s="58">
        <v>0</v>
      </c>
      <c r="G143" s="58">
        <f t="shared" si="33"/>
        <v>0</v>
      </c>
    </row>
    <row r="144" spans="1:7" x14ac:dyDescent="0.25">
      <c r="A144" s="68" t="s">
        <v>365</v>
      </c>
      <c r="B144" s="58">
        <v>0</v>
      </c>
      <c r="C144" s="58">
        <v>0</v>
      </c>
      <c r="D144" s="58">
        <v>0</v>
      </c>
      <c r="E144" s="58">
        <v>0</v>
      </c>
      <c r="F144" s="58">
        <v>0</v>
      </c>
      <c r="G144" s="58">
        <f t="shared" si="33"/>
        <v>0</v>
      </c>
    </row>
    <row r="145" spans="1:7" x14ac:dyDescent="0.25">
      <c r="A145" s="68" t="s">
        <v>366</v>
      </c>
      <c r="B145" s="58">
        <v>0</v>
      </c>
      <c r="C145" s="58">
        <v>0</v>
      </c>
      <c r="D145" s="58">
        <v>0</v>
      </c>
      <c r="E145" s="58">
        <v>0</v>
      </c>
      <c r="F145" s="58">
        <v>0</v>
      </c>
      <c r="G145" s="58">
        <f t="shared" si="33"/>
        <v>0</v>
      </c>
    </row>
    <row r="146" spans="1:7" x14ac:dyDescent="0.25">
      <c r="A146" s="67" t="s">
        <v>367</v>
      </c>
      <c r="B146" s="66">
        <f t="shared" ref="B146:G146" si="34">SUM(B147:B149)</f>
        <v>959422.86</v>
      </c>
      <c r="C146" s="66">
        <f t="shared" si="34"/>
        <v>112569.53</v>
      </c>
      <c r="D146" s="66">
        <f t="shared" si="34"/>
        <v>1071992.3899999999</v>
      </c>
      <c r="E146" s="66">
        <f t="shared" si="34"/>
        <v>459422.86</v>
      </c>
      <c r="F146" s="66">
        <f t="shared" si="34"/>
        <v>459422.86</v>
      </c>
      <c r="G146" s="66">
        <f t="shared" si="34"/>
        <v>612569.52999999991</v>
      </c>
    </row>
    <row r="147" spans="1:7" x14ac:dyDescent="0.25">
      <c r="A147" s="68" t="s">
        <v>368</v>
      </c>
      <c r="B147" s="58">
        <v>0</v>
      </c>
      <c r="C147" s="58">
        <v>0</v>
      </c>
      <c r="D147" s="58">
        <v>0</v>
      </c>
      <c r="E147" s="58">
        <v>0</v>
      </c>
      <c r="F147" s="58">
        <v>0</v>
      </c>
      <c r="G147" s="58">
        <f>D147-E147</f>
        <v>0</v>
      </c>
    </row>
    <row r="148" spans="1:7" x14ac:dyDescent="0.25">
      <c r="A148" s="68" t="s">
        <v>369</v>
      </c>
      <c r="B148" s="58">
        <v>0</v>
      </c>
      <c r="C148" s="58">
        <v>0</v>
      </c>
      <c r="D148" s="58">
        <v>0</v>
      </c>
      <c r="E148" s="58">
        <v>0</v>
      </c>
      <c r="F148" s="58">
        <v>0</v>
      </c>
      <c r="G148" s="58">
        <f t="shared" ref="G148:G149" si="35">D148-E148</f>
        <v>0</v>
      </c>
    </row>
    <row r="149" spans="1:7" x14ac:dyDescent="0.25">
      <c r="A149" s="68" t="s">
        <v>370</v>
      </c>
      <c r="B149" s="58">
        <v>959422.86</v>
      </c>
      <c r="C149" s="58">
        <v>112569.53</v>
      </c>
      <c r="D149" s="58">
        <v>1071992.3899999999</v>
      </c>
      <c r="E149" s="58">
        <v>459422.86</v>
      </c>
      <c r="F149" s="58">
        <v>459422.86</v>
      </c>
      <c r="G149" s="58">
        <f t="shared" si="35"/>
        <v>612569.52999999991</v>
      </c>
    </row>
    <row r="150" spans="1:7" x14ac:dyDescent="0.25">
      <c r="A150" s="67" t="s">
        <v>371</v>
      </c>
      <c r="B150" s="66">
        <f t="shared" ref="B150:G150" si="36">SUM(B151:B157)</f>
        <v>0</v>
      </c>
      <c r="C150" s="66">
        <f t="shared" si="36"/>
        <v>0</v>
      </c>
      <c r="D150" s="66">
        <f t="shared" si="36"/>
        <v>0</v>
      </c>
      <c r="E150" s="66">
        <f t="shared" si="36"/>
        <v>0</v>
      </c>
      <c r="F150" s="66">
        <f t="shared" si="36"/>
        <v>0</v>
      </c>
      <c r="G150" s="66">
        <f t="shared" si="36"/>
        <v>0</v>
      </c>
    </row>
    <row r="151" spans="1:7" x14ac:dyDescent="0.25">
      <c r="A151" s="68" t="s">
        <v>372</v>
      </c>
      <c r="B151" s="58">
        <v>0</v>
      </c>
      <c r="C151" s="58">
        <v>0</v>
      </c>
      <c r="D151" s="58">
        <v>0</v>
      </c>
      <c r="E151" s="58">
        <v>0</v>
      </c>
      <c r="F151" s="58">
        <v>0</v>
      </c>
      <c r="G151" s="58">
        <f>D151-E151</f>
        <v>0</v>
      </c>
    </row>
    <row r="152" spans="1:7" x14ac:dyDescent="0.25">
      <c r="A152" s="68" t="s">
        <v>373</v>
      </c>
      <c r="B152" s="58">
        <v>0</v>
      </c>
      <c r="C152" s="58">
        <v>0</v>
      </c>
      <c r="D152" s="58">
        <v>0</v>
      </c>
      <c r="E152" s="58">
        <v>0</v>
      </c>
      <c r="F152" s="58">
        <v>0</v>
      </c>
      <c r="G152" s="58">
        <f t="shared" ref="G152:G157" si="37">D152-E152</f>
        <v>0</v>
      </c>
    </row>
    <row r="153" spans="1:7" x14ac:dyDescent="0.25">
      <c r="A153" s="68" t="s">
        <v>374</v>
      </c>
      <c r="B153" s="58">
        <v>0</v>
      </c>
      <c r="C153" s="58">
        <v>0</v>
      </c>
      <c r="D153" s="58">
        <v>0</v>
      </c>
      <c r="E153" s="58">
        <v>0</v>
      </c>
      <c r="F153" s="58">
        <v>0</v>
      </c>
      <c r="G153" s="58">
        <f t="shared" si="37"/>
        <v>0</v>
      </c>
    </row>
    <row r="154" spans="1:7" x14ac:dyDescent="0.25">
      <c r="A154" s="70" t="s">
        <v>375</v>
      </c>
      <c r="B154" s="58">
        <v>0</v>
      </c>
      <c r="C154" s="58">
        <v>0</v>
      </c>
      <c r="D154" s="58">
        <v>0</v>
      </c>
      <c r="E154" s="58">
        <v>0</v>
      </c>
      <c r="F154" s="58">
        <v>0</v>
      </c>
      <c r="G154" s="58">
        <f t="shared" si="37"/>
        <v>0</v>
      </c>
    </row>
    <row r="155" spans="1:7" x14ac:dyDescent="0.25">
      <c r="A155" s="68" t="s">
        <v>376</v>
      </c>
      <c r="B155" s="58">
        <v>0</v>
      </c>
      <c r="C155" s="58">
        <v>0</v>
      </c>
      <c r="D155" s="58">
        <v>0</v>
      </c>
      <c r="E155" s="58">
        <v>0</v>
      </c>
      <c r="F155" s="58">
        <v>0</v>
      </c>
      <c r="G155" s="58">
        <f t="shared" si="37"/>
        <v>0</v>
      </c>
    </row>
    <row r="156" spans="1:7" x14ac:dyDescent="0.25">
      <c r="A156" s="68" t="s">
        <v>377</v>
      </c>
      <c r="B156" s="58">
        <v>0</v>
      </c>
      <c r="C156" s="58">
        <v>0</v>
      </c>
      <c r="D156" s="58">
        <v>0</v>
      </c>
      <c r="E156" s="58">
        <v>0</v>
      </c>
      <c r="F156" s="58">
        <v>0</v>
      </c>
      <c r="G156" s="58">
        <f t="shared" si="37"/>
        <v>0</v>
      </c>
    </row>
    <row r="157" spans="1:7" x14ac:dyDescent="0.25">
      <c r="A157" s="68" t="s">
        <v>378</v>
      </c>
      <c r="B157" s="58">
        <v>0</v>
      </c>
      <c r="C157" s="58">
        <v>0</v>
      </c>
      <c r="D157" s="58">
        <v>0</v>
      </c>
      <c r="E157" s="58">
        <v>0</v>
      </c>
      <c r="F157" s="58">
        <v>0</v>
      </c>
      <c r="G157" s="58">
        <f t="shared" si="37"/>
        <v>0</v>
      </c>
    </row>
    <row r="158" spans="1:7" x14ac:dyDescent="0.25">
      <c r="A158" s="71"/>
      <c r="B158" s="72"/>
      <c r="C158" s="72"/>
      <c r="D158" s="72"/>
      <c r="E158" s="72"/>
      <c r="F158" s="72"/>
      <c r="G158" s="72"/>
    </row>
    <row r="159" spans="1:7" x14ac:dyDescent="0.25">
      <c r="A159" s="28" t="s">
        <v>380</v>
      </c>
      <c r="B159" s="73">
        <f t="shared" ref="B159:G159" si="38">B9+B84</f>
        <v>536912859.50000012</v>
      </c>
      <c r="C159" s="73">
        <f t="shared" si="38"/>
        <v>35619120.189999998</v>
      </c>
      <c r="D159" s="73">
        <f t="shared" si="38"/>
        <v>572531979.69000006</v>
      </c>
      <c r="E159" s="73">
        <f t="shared" si="38"/>
        <v>232975495.81999999</v>
      </c>
      <c r="F159" s="73">
        <f t="shared" si="38"/>
        <v>228043934.38</v>
      </c>
      <c r="G159" s="73">
        <f t="shared" si="38"/>
        <v>339556483.87</v>
      </c>
    </row>
    <row r="160" spans="1:7" x14ac:dyDescent="0.25">
      <c r="A160" s="49"/>
      <c r="B160" s="48"/>
      <c r="C160" s="48"/>
      <c r="D160" s="48"/>
      <c r="E160" s="48"/>
      <c r="F160" s="48"/>
      <c r="G160" s="48"/>
    </row>
  </sheetData>
  <protectedRanges>
    <protectedRange sqref="B84:G84 B9:G9" name="Rango1_2_1"/>
  </protectedRanges>
  <mergeCells count="9">
    <mergeCell ref="A7:A8"/>
    <mergeCell ref="B7:F7"/>
    <mergeCell ref="G7:G8"/>
    <mergeCell ref="A1:G1"/>
    <mergeCell ref="A2:G2"/>
    <mergeCell ref="A3:G3"/>
    <mergeCell ref="A4:G4"/>
    <mergeCell ref="A5:G5"/>
    <mergeCell ref="A6:G6"/>
  </mergeCells>
  <printOptions horizontalCentered="1"/>
  <pageMargins left="0.23622047244094491" right="0.23622047244094491" top="0.74803149606299213" bottom="0.74803149606299213" header="0.31496062992125984" footer="0.31496062992125984"/>
  <pageSetup scale="43" fitToHeight="2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3EB8B7-C10F-4C8D-A168-FF6EC50EA8E5}">
  <sheetPr>
    <outlinePr summaryBelow="0"/>
    <pageSetUpPr fitToPage="1"/>
  </sheetPr>
  <dimension ref="A1:G63"/>
  <sheetViews>
    <sheetView showGridLines="0" topLeftCell="A15" zoomScale="75" zoomScaleNormal="75" workbookViewId="0">
      <selection sqref="A1:G63"/>
    </sheetView>
  </sheetViews>
  <sheetFormatPr baseColWidth="10" defaultColWidth="11" defaultRowHeight="15" x14ac:dyDescent="0.25"/>
  <cols>
    <col min="1" max="1" width="47.85546875" bestFit="1" customWidth="1"/>
    <col min="2" max="2" width="22.28515625" bestFit="1" customWidth="1"/>
    <col min="3" max="3" width="19.85546875" bestFit="1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66" t="s">
        <v>381</v>
      </c>
      <c r="B1" s="167"/>
      <c r="C1" s="167"/>
      <c r="D1" s="167"/>
      <c r="E1" s="167"/>
      <c r="F1" s="167"/>
      <c r="G1" s="168"/>
    </row>
    <row r="2" spans="1:7" ht="15" customHeight="1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3"/>
    </row>
    <row r="3" spans="1:7" ht="15" customHeight="1" x14ac:dyDescent="0.25">
      <c r="A3" s="154" t="s">
        <v>298</v>
      </c>
      <c r="B3" s="155"/>
      <c r="C3" s="155"/>
      <c r="D3" s="155"/>
      <c r="E3" s="155"/>
      <c r="F3" s="155"/>
      <c r="G3" s="156"/>
    </row>
    <row r="4" spans="1:7" ht="15" customHeight="1" x14ac:dyDescent="0.25">
      <c r="A4" s="122" t="s">
        <v>382</v>
      </c>
      <c r="B4" s="123"/>
      <c r="C4" s="123"/>
      <c r="D4" s="123"/>
      <c r="E4" s="123"/>
      <c r="F4" s="123"/>
      <c r="G4" s="124"/>
    </row>
    <row r="5" spans="1:7" ht="15" customHeight="1" x14ac:dyDescent="0.25">
      <c r="A5" s="154" t="str">
        <f>'Formato 3'!A4</f>
        <v>DEL 1 DE ENERO DEL 2026 AL 30 DE JUNIO DEL 2026</v>
      </c>
      <c r="B5" s="155"/>
      <c r="C5" s="155"/>
      <c r="D5" s="155"/>
      <c r="E5" s="155"/>
      <c r="F5" s="155"/>
      <c r="G5" s="156"/>
    </row>
    <row r="6" spans="1:7" x14ac:dyDescent="0.25">
      <c r="A6" s="157" t="s">
        <v>2</v>
      </c>
      <c r="B6" s="158"/>
      <c r="C6" s="158"/>
      <c r="D6" s="158"/>
      <c r="E6" s="158"/>
      <c r="F6" s="158"/>
      <c r="G6" s="159"/>
    </row>
    <row r="7" spans="1:7" ht="15" customHeight="1" x14ac:dyDescent="0.25">
      <c r="A7" s="161" t="s">
        <v>5</v>
      </c>
      <c r="B7" s="163" t="s">
        <v>300</v>
      </c>
      <c r="C7" s="163"/>
      <c r="D7" s="163"/>
      <c r="E7" s="163"/>
      <c r="F7" s="163"/>
      <c r="G7" s="165" t="s">
        <v>301</v>
      </c>
    </row>
    <row r="8" spans="1:7" ht="30" x14ac:dyDescent="0.25">
      <c r="A8" s="162"/>
      <c r="B8" s="24" t="s">
        <v>206</v>
      </c>
      <c r="C8" s="7" t="s">
        <v>232</v>
      </c>
      <c r="D8" s="24" t="s">
        <v>233</v>
      </c>
      <c r="E8" s="24" t="s">
        <v>191</v>
      </c>
      <c r="F8" s="24" t="s">
        <v>207</v>
      </c>
      <c r="G8" s="164"/>
    </row>
    <row r="9" spans="1:7" ht="15.75" customHeight="1" x14ac:dyDescent="0.25">
      <c r="A9" s="25" t="s">
        <v>383</v>
      </c>
      <c r="B9" s="29">
        <f>SUM(B10:B48)</f>
        <v>264117948.99999997</v>
      </c>
      <c r="C9" s="29">
        <f t="shared" ref="C9:G9" si="0">SUM(C10:C48)</f>
        <v>40885614.189999998</v>
      </c>
      <c r="D9" s="29">
        <f t="shared" si="0"/>
        <v>305003563.19000006</v>
      </c>
      <c r="E9" s="29">
        <f t="shared" si="0"/>
        <v>118488482.86999999</v>
      </c>
      <c r="F9" s="29">
        <f t="shared" si="0"/>
        <v>115717072.57000001</v>
      </c>
      <c r="G9" s="29">
        <f t="shared" si="0"/>
        <v>186515080.31999996</v>
      </c>
    </row>
    <row r="10" spans="1:7" x14ac:dyDescent="0.25">
      <c r="A10" s="55" t="s">
        <v>551</v>
      </c>
      <c r="B10" s="58">
        <v>2361977.9</v>
      </c>
      <c r="C10" s="58">
        <v>3020</v>
      </c>
      <c r="D10" s="58">
        <v>2364997.9</v>
      </c>
      <c r="E10" s="58">
        <v>928975.48</v>
      </c>
      <c r="F10" s="58">
        <v>928975.48</v>
      </c>
      <c r="G10" s="58">
        <v>1436022.42</v>
      </c>
    </row>
    <row r="11" spans="1:7" x14ac:dyDescent="0.25">
      <c r="A11" s="55" t="s">
        <v>552</v>
      </c>
      <c r="B11" s="58">
        <v>1647689.03</v>
      </c>
      <c r="C11" s="58">
        <v>22000</v>
      </c>
      <c r="D11" s="58">
        <v>1669689.03</v>
      </c>
      <c r="E11" s="58">
        <v>734706.23</v>
      </c>
      <c r="F11" s="58">
        <v>734706.23</v>
      </c>
      <c r="G11" s="58">
        <v>934982.8</v>
      </c>
    </row>
    <row r="12" spans="1:7" x14ac:dyDescent="0.25">
      <c r="A12" s="55" t="s">
        <v>553</v>
      </c>
      <c r="B12" s="58">
        <v>647772.28</v>
      </c>
      <c r="C12" s="58">
        <v>0</v>
      </c>
      <c r="D12" s="58">
        <v>647772.28</v>
      </c>
      <c r="E12" s="58">
        <v>293542.31</v>
      </c>
      <c r="F12" s="58">
        <v>293542.31</v>
      </c>
      <c r="G12" s="58">
        <v>354229.97000000003</v>
      </c>
    </row>
    <row r="13" spans="1:7" x14ac:dyDescent="0.25">
      <c r="A13" s="55" t="s">
        <v>554</v>
      </c>
      <c r="B13" s="58">
        <v>15619394.77</v>
      </c>
      <c r="C13" s="58">
        <v>0</v>
      </c>
      <c r="D13" s="58">
        <v>15619394.77</v>
      </c>
      <c r="E13" s="58">
        <v>7129465.0999999996</v>
      </c>
      <c r="F13" s="58">
        <v>7047912.7400000002</v>
      </c>
      <c r="G13" s="58">
        <v>8489929.6699999999</v>
      </c>
    </row>
    <row r="14" spans="1:7" x14ac:dyDescent="0.25">
      <c r="A14" s="55" t="s">
        <v>555</v>
      </c>
      <c r="B14" s="58">
        <v>18070948.09</v>
      </c>
      <c r="C14" s="58">
        <v>20445300</v>
      </c>
      <c r="D14" s="58">
        <v>38516248.090000004</v>
      </c>
      <c r="E14" s="58">
        <v>12584885.369999999</v>
      </c>
      <c r="F14" s="58">
        <v>12582885.369999999</v>
      </c>
      <c r="G14" s="58">
        <v>25931362.719999999</v>
      </c>
    </row>
    <row r="15" spans="1:7" x14ac:dyDescent="0.25">
      <c r="A15" s="55" t="s">
        <v>556</v>
      </c>
      <c r="B15" s="58">
        <v>4361277.01</v>
      </c>
      <c r="C15" s="58">
        <v>0</v>
      </c>
      <c r="D15" s="58">
        <v>4361277.01</v>
      </c>
      <c r="E15" s="58">
        <v>2036150.17</v>
      </c>
      <c r="F15" s="58">
        <v>2036150.17</v>
      </c>
      <c r="G15" s="58">
        <v>2325126.84</v>
      </c>
    </row>
    <row r="16" spans="1:7" x14ac:dyDescent="0.25">
      <c r="A16" s="55" t="s">
        <v>557</v>
      </c>
      <c r="B16" s="58">
        <v>2204833.0699999998</v>
      </c>
      <c r="C16" s="58">
        <v>0</v>
      </c>
      <c r="D16" s="58">
        <v>2204833.0699999998</v>
      </c>
      <c r="E16" s="58">
        <v>979333.43</v>
      </c>
      <c r="F16" s="58">
        <v>979333.43</v>
      </c>
      <c r="G16" s="58">
        <v>1225499.6399999997</v>
      </c>
    </row>
    <row r="17" spans="1:7" x14ac:dyDescent="0.25">
      <c r="A17" s="55" t="s">
        <v>558</v>
      </c>
      <c r="B17" s="58">
        <v>70845841.859999999</v>
      </c>
      <c r="C17" s="58">
        <v>18225434.840000004</v>
      </c>
      <c r="D17" s="58">
        <v>89071276.700000003</v>
      </c>
      <c r="E17" s="58">
        <v>36824788.219999999</v>
      </c>
      <c r="F17" s="58">
        <v>31977034.340000004</v>
      </c>
      <c r="G17" s="58">
        <v>52246488.480000004</v>
      </c>
    </row>
    <row r="18" spans="1:7" x14ac:dyDescent="0.25">
      <c r="A18" s="55" t="s">
        <v>559</v>
      </c>
      <c r="B18" s="58">
        <v>1966891.06</v>
      </c>
      <c r="C18" s="58">
        <v>2354.3999999999996</v>
      </c>
      <c r="D18" s="58">
        <v>1969245.46</v>
      </c>
      <c r="E18" s="58">
        <v>852961.33</v>
      </c>
      <c r="F18" s="58">
        <v>852961.33</v>
      </c>
      <c r="G18" s="58">
        <v>1116284.1300000001</v>
      </c>
    </row>
    <row r="19" spans="1:7" x14ac:dyDescent="0.25">
      <c r="A19" s="55" t="s">
        <v>560</v>
      </c>
      <c r="B19" s="58">
        <v>1174371.58</v>
      </c>
      <c r="C19" s="58">
        <v>0</v>
      </c>
      <c r="D19" s="58">
        <v>1174371.58</v>
      </c>
      <c r="E19" s="58">
        <v>385734.23</v>
      </c>
      <c r="F19" s="58">
        <v>385734.23</v>
      </c>
      <c r="G19" s="58">
        <v>788637.35000000009</v>
      </c>
    </row>
    <row r="20" spans="1:7" ht="14.25" x14ac:dyDescent="0.45">
      <c r="A20" s="55" t="s">
        <v>561</v>
      </c>
      <c r="B20" s="58">
        <v>1166169.96</v>
      </c>
      <c r="C20" s="58">
        <v>0</v>
      </c>
      <c r="D20" s="58">
        <v>1166169.96</v>
      </c>
      <c r="E20" s="58">
        <v>530378.38</v>
      </c>
      <c r="F20" s="58">
        <v>530378.38</v>
      </c>
      <c r="G20" s="58">
        <v>635791.57999999996</v>
      </c>
    </row>
    <row r="21" spans="1:7" x14ac:dyDescent="0.25">
      <c r="A21" s="55" t="s">
        <v>562</v>
      </c>
      <c r="B21" s="58">
        <v>54026671.530000001</v>
      </c>
      <c r="C21" s="58">
        <v>3579.94</v>
      </c>
      <c r="D21" s="58">
        <v>54030251.469999999</v>
      </c>
      <c r="E21" s="58">
        <v>20339390.359999999</v>
      </c>
      <c r="F21" s="58">
        <v>20339390.359999999</v>
      </c>
      <c r="G21" s="58">
        <v>33690861.109999999</v>
      </c>
    </row>
    <row r="22" spans="1:7" ht="14.25" x14ac:dyDescent="0.45">
      <c r="A22" s="55" t="s">
        <v>563</v>
      </c>
      <c r="B22" s="58">
        <v>8566525.2899999991</v>
      </c>
      <c r="C22" s="58">
        <v>0</v>
      </c>
      <c r="D22" s="58">
        <v>8566525.2899999991</v>
      </c>
      <c r="E22" s="58">
        <v>3307214.3</v>
      </c>
      <c r="F22" s="58">
        <v>3307214.3</v>
      </c>
      <c r="G22" s="58">
        <v>5259310.9899999993</v>
      </c>
    </row>
    <row r="23" spans="1:7" ht="14.25" x14ac:dyDescent="0.45">
      <c r="A23" s="55" t="s">
        <v>564</v>
      </c>
      <c r="B23" s="58">
        <v>2404143.12</v>
      </c>
      <c r="C23" s="58">
        <v>0</v>
      </c>
      <c r="D23" s="58">
        <v>2404143.12</v>
      </c>
      <c r="E23" s="58">
        <v>1116720.5</v>
      </c>
      <c r="F23" s="58">
        <v>1116720.5</v>
      </c>
      <c r="G23" s="58">
        <v>1287422.6200000001</v>
      </c>
    </row>
    <row r="24" spans="1:7" x14ac:dyDescent="0.25">
      <c r="A24" s="55" t="s">
        <v>565</v>
      </c>
      <c r="B24" s="58">
        <v>2626284.04</v>
      </c>
      <c r="C24" s="58">
        <v>0</v>
      </c>
      <c r="D24" s="58">
        <v>2626284.04</v>
      </c>
      <c r="E24" s="58">
        <v>863345.54</v>
      </c>
      <c r="F24" s="58">
        <v>863345.54</v>
      </c>
      <c r="G24" s="58">
        <v>1762938.5</v>
      </c>
    </row>
    <row r="25" spans="1:7" x14ac:dyDescent="0.25">
      <c r="A25" s="55" t="s">
        <v>566</v>
      </c>
      <c r="B25" s="58">
        <v>8252879.2699999996</v>
      </c>
      <c r="C25" s="58">
        <v>680600</v>
      </c>
      <c r="D25" s="58">
        <v>8933479.2699999996</v>
      </c>
      <c r="E25" s="58">
        <v>3786929.54</v>
      </c>
      <c r="F25" s="58">
        <v>3786929.54</v>
      </c>
      <c r="G25" s="58">
        <v>5146549.7299999995</v>
      </c>
    </row>
    <row r="26" spans="1:7" x14ac:dyDescent="0.25">
      <c r="A26" s="55" t="s">
        <v>567</v>
      </c>
      <c r="B26" s="58">
        <v>583413.89</v>
      </c>
      <c r="C26" s="58">
        <v>0</v>
      </c>
      <c r="D26" s="58">
        <v>583413.89</v>
      </c>
      <c r="E26" s="58">
        <v>263074.17</v>
      </c>
      <c r="F26" s="58">
        <v>263074.17</v>
      </c>
      <c r="G26" s="58">
        <v>320339.72000000003</v>
      </c>
    </row>
    <row r="27" spans="1:7" x14ac:dyDescent="0.25">
      <c r="A27" s="55" t="s">
        <v>568</v>
      </c>
      <c r="B27" s="58">
        <v>2837230.05</v>
      </c>
      <c r="C27" s="58">
        <v>84000</v>
      </c>
      <c r="D27" s="58">
        <v>2921230.05</v>
      </c>
      <c r="E27" s="58">
        <v>1840833.28</v>
      </c>
      <c r="F27" s="58">
        <v>1840833.28</v>
      </c>
      <c r="G27" s="58">
        <v>1080396.7699999998</v>
      </c>
    </row>
    <row r="28" spans="1:7" x14ac:dyDescent="0.25">
      <c r="A28" s="55" t="s">
        <v>569</v>
      </c>
      <c r="B28" s="58">
        <v>1756865.01</v>
      </c>
      <c r="C28" s="58">
        <v>0</v>
      </c>
      <c r="D28" s="58">
        <v>1756865.01</v>
      </c>
      <c r="E28" s="58">
        <v>679307.9</v>
      </c>
      <c r="F28" s="58">
        <v>679307.9</v>
      </c>
      <c r="G28" s="58">
        <v>1077557.1099999999</v>
      </c>
    </row>
    <row r="29" spans="1:7" x14ac:dyDescent="0.25">
      <c r="A29" s="55" t="s">
        <v>570</v>
      </c>
      <c r="B29" s="58">
        <v>658380.72</v>
      </c>
      <c r="C29" s="58">
        <v>0</v>
      </c>
      <c r="D29" s="58">
        <v>658380.72</v>
      </c>
      <c r="E29" s="58">
        <v>273578.08</v>
      </c>
      <c r="F29" s="58">
        <v>273578.08</v>
      </c>
      <c r="G29" s="58">
        <v>384802.63999999996</v>
      </c>
    </row>
    <row r="30" spans="1:7" x14ac:dyDescent="0.25">
      <c r="A30" s="55" t="s">
        <v>571</v>
      </c>
      <c r="B30" s="58">
        <v>5970144.4699999997</v>
      </c>
      <c r="C30" s="58">
        <v>0</v>
      </c>
      <c r="D30" s="58">
        <v>5970144.4699999997</v>
      </c>
      <c r="E30" s="58">
        <v>2561816.84</v>
      </c>
      <c r="F30" s="58">
        <v>2561816.84</v>
      </c>
      <c r="G30" s="58">
        <v>3408327.63</v>
      </c>
    </row>
    <row r="31" spans="1:7" x14ac:dyDescent="0.25">
      <c r="A31" s="55" t="s">
        <v>572</v>
      </c>
      <c r="B31" s="58">
        <v>1957871.4</v>
      </c>
      <c r="C31" s="58">
        <v>27989.64</v>
      </c>
      <c r="D31" s="58">
        <v>1985861.0399999998</v>
      </c>
      <c r="E31" s="58">
        <v>892433.27</v>
      </c>
      <c r="F31" s="58">
        <v>892433.27</v>
      </c>
      <c r="G31" s="58">
        <v>1093427.7699999998</v>
      </c>
    </row>
    <row r="32" spans="1:7" ht="14.25" x14ac:dyDescent="0.45">
      <c r="A32" s="55" t="s">
        <v>573</v>
      </c>
      <c r="B32" s="58">
        <v>4509552.57</v>
      </c>
      <c r="C32" s="58">
        <v>0</v>
      </c>
      <c r="D32" s="58">
        <v>4509552.57</v>
      </c>
      <c r="E32" s="58">
        <v>1963310.69</v>
      </c>
      <c r="F32" s="58">
        <v>1963310.69</v>
      </c>
      <c r="G32" s="58">
        <v>2546241.8800000004</v>
      </c>
    </row>
    <row r="33" spans="1:7" x14ac:dyDescent="0.25">
      <c r="A33" s="55" t="s">
        <v>574</v>
      </c>
      <c r="B33" s="58">
        <v>931492.24</v>
      </c>
      <c r="C33" s="58">
        <v>52540</v>
      </c>
      <c r="D33" s="58">
        <v>984032.24</v>
      </c>
      <c r="E33" s="58">
        <v>439371.36</v>
      </c>
      <c r="F33" s="58">
        <v>439371.36</v>
      </c>
      <c r="G33" s="58">
        <v>544660.88</v>
      </c>
    </row>
    <row r="34" spans="1:7" x14ac:dyDescent="0.25">
      <c r="A34" s="55" t="s">
        <v>575</v>
      </c>
      <c r="B34" s="58">
        <v>2169944.0699999998</v>
      </c>
      <c r="C34" s="58">
        <v>0</v>
      </c>
      <c r="D34" s="58">
        <v>2169944.0699999998</v>
      </c>
      <c r="E34" s="58">
        <v>979236.32</v>
      </c>
      <c r="F34" s="58">
        <v>979236.32</v>
      </c>
      <c r="G34" s="58">
        <v>1190707.75</v>
      </c>
    </row>
    <row r="35" spans="1:7" x14ac:dyDescent="0.25">
      <c r="A35" s="55" t="s">
        <v>576</v>
      </c>
      <c r="B35" s="58">
        <v>1674525.43</v>
      </c>
      <c r="C35" s="58">
        <v>0</v>
      </c>
      <c r="D35" s="58">
        <v>1674525.43</v>
      </c>
      <c r="E35" s="58">
        <v>460770.01</v>
      </c>
      <c r="F35" s="58">
        <v>460770.01</v>
      </c>
      <c r="G35" s="58">
        <v>1213755.42</v>
      </c>
    </row>
    <row r="36" spans="1:7" ht="14.25" x14ac:dyDescent="0.45">
      <c r="A36" s="55" t="s">
        <v>577</v>
      </c>
      <c r="B36" s="58">
        <v>7412807.2000000002</v>
      </c>
      <c r="C36" s="58">
        <v>-2982936</v>
      </c>
      <c r="D36" s="58">
        <v>4429871.2</v>
      </c>
      <c r="E36" s="58">
        <v>1275966.56</v>
      </c>
      <c r="F36" s="58">
        <v>1275966.56</v>
      </c>
      <c r="G36" s="58">
        <v>3153904.64</v>
      </c>
    </row>
    <row r="37" spans="1:7" ht="14.25" x14ac:dyDescent="0.45">
      <c r="A37" s="55" t="s">
        <v>578</v>
      </c>
      <c r="B37" s="58">
        <v>5576528.1699999999</v>
      </c>
      <c r="C37" s="58">
        <v>82000</v>
      </c>
      <c r="D37" s="58">
        <v>5658528.1699999999</v>
      </c>
      <c r="E37" s="58">
        <v>2024931.63</v>
      </c>
      <c r="F37" s="58">
        <v>2024931.63</v>
      </c>
      <c r="G37" s="58">
        <v>3633596.54</v>
      </c>
    </row>
    <row r="38" spans="1:7" ht="14.25" x14ac:dyDescent="0.45">
      <c r="A38" s="55" t="s">
        <v>579</v>
      </c>
      <c r="B38" s="58">
        <v>4871364.72</v>
      </c>
      <c r="C38" s="58">
        <v>0</v>
      </c>
      <c r="D38" s="58">
        <v>4871364.72</v>
      </c>
      <c r="E38" s="58">
        <v>2060999.64</v>
      </c>
      <c r="F38" s="58">
        <v>2060999.64</v>
      </c>
      <c r="G38" s="58">
        <v>2810365.08</v>
      </c>
    </row>
    <row r="39" spans="1:7" ht="14.25" x14ac:dyDescent="0.45">
      <c r="A39" s="55" t="s">
        <v>580</v>
      </c>
      <c r="B39" s="58">
        <v>2391341.86</v>
      </c>
      <c r="C39" s="58">
        <v>0</v>
      </c>
      <c r="D39" s="58">
        <v>2391341.86</v>
      </c>
      <c r="E39" s="58">
        <v>868778.63</v>
      </c>
      <c r="F39" s="58">
        <v>868778.63</v>
      </c>
      <c r="G39" s="58">
        <v>1522563.23</v>
      </c>
    </row>
    <row r="40" spans="1:7" ht="14.25" x14ac:dyDescent="0.45">
      <c r="A40" s="55" t="s">
        <v>581</v>
      </c>
      <c r="B40" s="58">
        <v>1416215.54</v>
      </c>
      <c r="C40" s="58">
        <v>0</v>
      </c>
      <c r="D40" s="58">
        <v>1416215.54</v>
      </c>
      <c r="E40" s="58">
        <v>599673.87</v>
      </c>
      <c r="F40" s="58">
        <v>599673.87</v>
      </c>
      <c r="G40" s="58">
        <v>816541.67</v>
      </c>
    </row>
    <row r="41" spans="1:7" ht="14.25" x14ac:dyDescent="0.45">
      <c r="A41" s="55" t="s">
        <v>582</v>
      </c>
      <c r="B41" s="58">
        <v>1396058.96</v>
      </c>
      <c r="C41" s="58">
        <v>0</v>
      </c>
      <c r="D41" s="58">
        <v>1396058.96</v>
      </c>
      <c r="E41" s="58">
        <v>561352.74</v>
      </c>
      <c r="F41" s="58">
        <v>561352.74</v>
      </c>
      <c r="G41" s="58">
        <v>834706.22</v>
      </c>
    </row>
    <row r="42" spans="1:7" ht="14.25" x14ac:dyDescent="0.45">
      <c r="A42" s="55" t="s">
        <v>583</v>
      </c>
      <c r="B42" s="58">
        <v>11741049.210000001</v>
      </c>
      <c r="C42" s="58">
        <v>4206011.37</v>
      </c>
      <c r="D42" s="58">
        <v>15947060.580000002</v>
      </c>
      <c r="E42" s="58">
        <v>5001197.16</v>
      </c>
      <c r="F42" s="58">
        <v>5001197.16</v>
      </c>
      <c r="G42" s="58">
        <v>10945863.420000002</v>
      </c>
    </row>
    <row r="43" spans="1:7" ht="14.25" x14ac:dyDescent="0.45">
      <c r="A43" s="55" t="s">
        <v>584</v>
      </c>
      <c r="B43" s="58">
        <v>1947521.9</v>
      </c>
      <c r="C43" s="58">
        <v>0</v>
      </c>
      <c r="D43" s="58">
        <v>1947521.9</v>
      </c>
      <c r="E43" s="58">
        <v>791104.37</v>
      </c>
      <c r="F43" s="58">
        <v>791104.37</v>
      </c>
      <c r="G43" s="58">
        <v>1156417.5299999998</v>
      </c>
    </row>
    <row r="44" spans="1:7" ht="14.25" x14ac:dyDescent="0.45">
      <c r="A44" s="55" t="s">
        <v>585</v>
      </c>
      <c r="B44" s="58">
        <v>2683632.7599999998</v>
      </c>
      <c r="C44" s="58">
        <v>33720</v>
      </c>
      <c r="D44" s="58">
        <v>2717352.76</v>
      </c>
      <c r="E44" s="58">
        <v>1047969.67</v>
      </c>
      <c r="F44" s="58">
        <v>1047969.67</v>
      </c>
      <c r="G44" s="58">
        <v>1669383.0899999999</v>
      </c>
    </row>
    <row r="45" spans="1:7" ht="14.25" x14ac:dyDescent="0.45">
      <c r="A45" s="55" t="s">
        <v>586</v>
      </c>
      <c r="B45" s="58">
        <v>5688338.9699999997</v>
      </c>
      <c r="C45" s="58">
        <v>0</v>
      </c>
      <c r="D45" s="58">
        <v>5688338.9699999997</v>
      </c>
      <c r="E45" s="58">
        <v>1208256.19</v>
      </c>
      <c r="F45" s="58">
        <v>1208256.19</v>
      </c>
      <c r="G45" s="58">
        <v>4480082.7799999993</v>
      </c>
    </row>
    <row r="46" spans="1:7" x14ac:dyDescent="0.25">
      <c r="A46" s="55" t="s">
        <v>543</v>
      </c>
      <c r="B46" s="58">
        <v>0</v>
      </c>
      <c r="C46" s="58">
        <v>0</v>
      </c>
      <c r="D46" s="58">
        <v>0</v>
      </c>
      <c r="E46" s="58">
        <v>0</v>
      </c>
      <c r="F46" s="58">
        <v>2159895.94</v>
      </c>
      <c r="G46" s="58">
        <v>0</v>
      </c>
    </row>
    <row r="47" spans="1:7" x14ac:dyDescent="0.25">
      <c r="A47" s="55"/>
      <c r="B47" s="58"/>
      <c r="C47" s="58"/>
      <c r="D47" s="58"/>
      <c r="E47" s="58"/>
      <c r="F47" s="58"/>
      <c r="G47" s="58"/>
    </row>
    <row r="48" spans="1:7" x14ac:dyDescent="0.25">
      <c r="A48" s="55" t="s">
        <v>384</v>
      </c>
      <c r="B48" s="58">
        <v>0</v>
      </c>
      <c r="C48" s="58">
        <v>0</v>
      </c>
      <c r="D48" s="58">
        <v>0</v>
      </c>
      <c r="E48" s="58">
        <v>0</v>
      </c>
      <c r="F48" s="58">
        <v>0</v>
      </c>
      <c r="G48" s="58">
        <v>0</v>
      </c>
    </row>
    <row r="49" spans="1:7" x14ac:dyDescent="0.25">
      <c r="A49" s="30" t="s">
        <v>152</v>
      </c>
      <c r="B49" s="43"/>
      <c r="C49" s="43"/>
      <c r="D49" s="43"/>
      <c r="E49" s="43"/>
      <c r="F49" s="43"/>
      <c r="G49" s="43"/>
    </row>
    <row r="50" spans="1:7" x14ac:dyDescent="0.25">
      <c r="A50" s="3" t="s">
        <v>385</v>
      </c>
      <c r="B50" s="4">
        <f>SUM(B51:B60)</f>
        <v>272794910.5</v>
      </c>
      <c r="C50" s="4">
        <f t="shared" ref="C50:G50" si="1">SUM(C51:C60)</f>
        <v>-5266494</v>
      </c>
      <c r="D50" s="4">
        <f t="shared" si="1"/>
        <v>267528416.5</v>
      </c>
      <c r="E50" s="4">
        <f t="shared" si="1"/>
        <v>114487012.95</v>
      </c>
      <c r="F50" s="4">
        <f t="shared" si="1"/>
        <v>112326861.80999999</v>
      </c>
      <c r="G50" s="4">
        <f t="shared" si="1"/>
        <v>153041403.55000001</v>
      </c>
    </row>
    <row r="51" spans="1:7" x14ac:dyDescent="0.25">
      <c r="A51" s="55" t="s">
        <v>543</v>
      </c>
      <c r="B51" s="58">
        <v>46837799.5</v>
      </c>
      <c r="C51" s="58">
        <v>0</v>
      </c>
      <c r="D51" s="58">
        <v>46837799.5</v>
      </c>
      <c r="E51" s="58">
        <v>43961601.850000001</v>
      </c>
      <c r="F51" s="58">
        <v>41801705.909999996</v>
      </c>
      <c r="G51" s="58">
        <v>2876197.6499999985</v>
      </c>
    </row>
    <row r="52" spans="1:7" x14ac:dyDescent="0.25">
      <c r="A52" s="55" t="s">
        <v>544</v>
      </c>
      <c r="B52" s="58">
        <v>78956800</v>
      </c>
      <c r="C52" s="58">
        <v>-6477091</v>
      </c>
      <c r="D52" s="58">
        <v>72479709</v>
      </c>
      <c r="E52" s="58">
        <v>0</v>
      </c>
      <c r="F52" s="58">
        <v>0</v>
      </c>
      <c r="G52" s="58">
        <v>72479709</v>
      </c>
    </row>
    <row r="53" spans="1:7" x14ac:dyDescent="0.25">
      <c r="A53" s="55" t="s">
        <v>545</v>
      </c>
      <c r="B53" s="58">
        <v>16713868.460000001</v>
      </c>
      <c r="C53" s="58">
        <v>0</v>
      </c>
      <c r="D53" s="58">
        <v>16713868.460000001</v>
      </c>
      <c r="E53" s="58">
        <v>15960685.619999999</v>
      </c>
      <c r="F53" s="58">
        <v>15960685.619999999</v>
      </c>
      <c r="G53" s="58">
        <v>753182.84000000171</v>
      </c>
    </row>
    <row r="54" spans="1:7" x14ac:dyDescent="0.25">
      <c r="A54" s="55" t="s">
        <v>546</v>
      </c>
      <c r="B54" s="58">
        <v>106075252</v>
      </c>
      <c r="C54" s="58">
        <v>9410597</v>
      </c>
      <c r="D54" s="58">
        <v>115485849</v>
      </c>
      <c r="E54" s="58">
        <v>40809209.740000002</v>
      </c>
      <c r="F54" s="58">
        <v>40808954.539999999</v>
      </c>
      <c r="G54" s="58">
        <v>74676639.25999999</v>
      </c>
    </row>
    <row r="55" spans="1:7" x14ac:dyDescent="0.25">
      <c r="A55" s="55" t="s">
        <v>547</v>
      </c>
      <c r="B55" s="58">
        <v>1434300</v>
      </c>
      <c r="C55" s="58">
        <v>0</v>
      </c>
      <c r="D55" s="58">
        <v>1434300</v>
      </c>
      <c r="E55" s="58">
        <v>1434300</v>
      </c>
      <c r="F55" s="58">
        <v>1434300</v>
      </c>
      <c r="G55" s="58">
        <v>0</v>
      </c>
    </row>
    <row r="56" spans="1:7" x14ac:dyDescent="0.25">
      <c r="A56" s="55" t="s">
        <v>548</v>
      </c>
      <c r="B56" s="58">
        <v>12349431.539999999</v>
      </c>
      <c r="C56" s="58">
        <v>0</v>
      </c>
      <c r="D56" s="58">
        <v>12349431.539999999</v>
      </c>
      <c r="E56" s="58">
        <v>12321215.74</v>
      </c>
      <c r="F56" s="58">
        <v>12321215.74</v>
      </c>
      <c r="G56" s="58">
        <v>28215.799999998882</v>
      </c>
    </row>
    <row r="57" spans="1:7" x14ac:dyDescent="0.25">
      <c r="A57" s="55" t="s">
        <v>549</v>
      </c>
      <c r="B57" s="58">
        <v>10427459</v>
      </c>
      <c r="C57" s="58">
        <v>-10000000</v>
      </c>
      <c r="D57" s="58">
        <v>427459</v>
      </c>
      <c r="E57" s="58">
        <v>0</v>
      </c>
      <c r="F57" s="58">
        <v>0</v>
      </c>
      <c r="G57" s="58">
        <v>427459</v>
      </c>
    </row>
    <row r="58" spans="1:7" x14ac:dyDescent="0.25">
      <c r="A58" s="55" t="s">
        <v>550</v>
      </c>
      <c r="B58" s="58">
        <v>0</v>
      </c>
      <c r="C58" s="58">
        <v>1800000</v>
      </c>
      <c r="D58" s="58">
        <v>1800000</v>
      </c>
      <c r="E58" s="58">
        <v>0</v>
      </c>
      <c r="F58" s="58">
        <v>0</v>
      </c>
      <c r="G58" s="58">
        <v>1800000</v>
      </c>
    </row>
    <row r="59" spans="1:7" x14ac:dyDescent="0.25">
      <c r="A59" s="55"/>
      <c r="B59" s="58"/>
      <c r="C59" s="58"/>
      <c r="D59" s="58"/>
      <c r="E59" s="58"/>
      <c r="F59" s="58"/>
      <c r="G59" s="58"/>
    </row>
    <row r="60" spans="1:7" x14ac:dyDescent="0.25">
      <c r="A60" s="55" t="s">
        <v>384</v>
      </c>
      <c r="B60" s="58">
        <v>0</v>
      </c>
      <c r="C60" s="58">
        <v>0</v>
      </c>
      <c r="D60" s="58">
        <v>0</v>
      </c>
      <c r="E60" s="58">
        <v>0</v>
      </c>
      <c r="F60" s="58">
        <v>0</v>
      </c>
      <c r="G60" s="58">
        <v>0</v>
      </c>
    </row>
    <row r="61" spans="1:7" x14ac:dyDescent="0.25">
      <c r="A61" s="30" t="s">
        <v>152</v>
      </c>
      <c r="B61" s="43"/>
      <c r="C61" s="43"/>
      <c r="D61" s="43"/>
      <c r="E61" s="43"/>
      <c r="F61" s="43"/>
      <c r="G61" s="43"/>
    </row>
    <row r="62" spans="1:7" x14ac:dyDescent="0.25">
      <c r="A62" s="3" t="s">
        <v>380</v>
      </c>
      <c r="B62" s="4">
        <f>SUM(B50,B9)</f>
        <v>536912859.5</v>
      </c>
      <c r="C62" s="4">
        <f t="shared" ref="C62:G62" si="2">SUM(C50,C9)</f>
        <v>35619120.189999998</v>
      </c>
      <c r="D62" s="4">
        <f t="shared" si="2"/>
        <v>572531979.69000006</v>
      </c>
      <c r="E62" s="4">
        <f t="shared" si="2"/>
        <v>232975495.81999999</v>
      </c>
      <c r="F62" s="4">
        <f t="shared" si="2"/>
        <v>228043934.38</v>
      </c>
      <c r="G62" s="4">
        <f t="shared" si="2"/>
        <v>339556483.87</v>
      </c>
    </row>
    <row r="63" spans="1:7" x14ac:dyDescent="0.25">
      <c r="A63" s="49"/>
      <c r="B63" s="49"/>
      <c r="C63" s="49"/>
      <c r="D63" s="49"/>
      <c r="E63" s="49"/>
      <c r="F63" s="49"/>
      <c r="G63" s="49"/>
    </row>
  </sheetData>
  <mergeCells count="8">
    <mergeCell ref="A7:A8"/>
    <mergeCell ref="B7:F7"/>
    <mergeCell ref="G7:G8"/>
    <mergeCell ref="A1:G1"/>
    <mergeCell ref="A2:G2"/>
    <mergeCell ref="A3:G3"/>
    <mergeCell ref="A5:G5"/>
    <mergeCell ref="A6:G6"/>
  </mergeCells>
  <dataValidations count="1">
    <dataValidation type="decimal" allowBlank="1" showInputMessage="1" showErrorMessage="1" sqref="B9:G9 B49:G50 B61:G62" xr:uid="{35C4D82D-6605-4A71-9FE1-5B0C74D9E908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4" orientation="landscape" horizontalDpi="1200" verticalDpi="1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271EF-1B05-484F-9154-43BBC3224F66}">
  <sheetPr>
    <outlinePr summaryBelow="0"/>
    <pageSetUpPr fitToPage="1"/>
  </sheetPr>
  <dimension ref="A1:G78"/>
  <sheetViews>
    <sheetView showGridLines="0" topLeftCell="A40" zoomScale="75" zoomScaleNormal="75" workbookViewId="0">
      <selection sqref="A1:G78"/>
    </sheetView>
  </sheetViews>
  <sheetFormatPr baseColWidth="10" defaultColWidth="11" defaultRowHeight="15" x14ac:dyDescent="0.25"/>
  <cols>
    <col min="1" max="1" width="82.85546875" customWidth="1"/>
    <col min="2" max="2" width="22.28515625" bestFit="1" customWidth="1"/>
    <col min="3" max="3" width="18.28515625" customWidth="1"/>
    <col min="4" max="6" width="22.28515625" bestFit="1" customWidth="1"/>
    <col min="7" max="7" width="19.85546875" bestFit="1" customWidth="1"/>
  </cols>
  <sheetData>
    <row r="1" spans="1:7" ht="35.450000000000003" customHeight="1" x14ac:dyDescent="0.25">
      <c r="A1" s="169" t="s">
        <v>386</v>
      </c>
      <c r="B1" s="170"/>
      <c r="C1" s="170"/>
      <c r="D1" s="170"/>
      <c r="E1" s="170"/>
      <c r="F1" s="170"/>
      <c r="G1" s="170"/>
    </row>
    <row r="2" spans="1:7" x14ac:dyDescent="0.25">
      <c r="A2" s="91" t="str">
        <f>'Formato 1'!A2</f>
        <v>MUNICIPIO DE ACAMBARO, GTO.</v>
      </c>
      <c r="B2" s="92"/>
      <c r="C2" s="92"/>
      <c r="D2" s="92"/>
      <c r="E2" s="92"/>
      <c r="F2" s="92"/>
      <c r="G2" s="93"/>
    </row>
    <row r="3" spans="1:7" x14ac:dyDescent="0.25">
      <c r="A3" s="94" t="s">
        <v>298</v>
      </c>
      <c r="B3" s="95"/>
      <c r="C3" s="95"/>
      <c r="D3" s="95"/>
      <c r="E3" s="95"/>
      <c r="F3" s="95"/>
      <c r="G3" s="96"/>
    </row>
    <row r="4" spans="1:7" x14ac:dyDescent="0.25">
      <c r="A4" s="94" t="s">
        <v>387</v>
      </c>
      <c r="B4" s="95"/>
      <c r="C4" s="95"/>
      <c r="D4" s="95"/>
      <c r="E4" s="95"/>
      <c r="F4" s="95"/>
      <c r="G4" s="96"/>
    </row>
    <row r="5" spans="1:7" x14ac:dyDescent="0.25">
      <c r="A5" s="94" t="str">
        <f>'Formato 3'!A4</f>
        <v>DEL 1 DE ENERO DEL 2026 AL 30 DE JUNIO DEL 2026</v>
      </c>
      <c r="B5" s="95"/>
      <c r="C5" s="95"/>
      <c r="D5" s="95"/>
      <c r="E5" s="95"/>
      <c r="F5" s="95"/>
      <c r="G5" s="96"/>
    </row>
    <row r="6" spans="1:7" x14ac:dyDescent="0.25">
      <c r="A6" s="97" t="s">
        <v>2</v>
      </c>
      <c r="B6" s="98"/>
      <c r="C6" s="98"/>
      <c r="D6" s="98"/>
      <c r="E6" s="98"/>
      <c r="F6" s="98"/>
      <c r="G6" s="99"/>
    </row>
    <row r="7" spans="1:7" ht="15.75" customHeight="1" x14ac:dyDescent="0.25">
      <c r="A7" s="161" t="s">
        <v>5</v>
      </c>
      <c r="B7" s="157" t="s">
        <v>300</v>
      </c>
      <c r="C7" s="158"/>
      <c r="D7" s="158"/>
      <c r="E7" s="158"/>
      <c r="F7" s="159"/>
      <c r="G7" s="165" t="s">
        <v>301</v>
      </c>
    </row>
    <row r="8" spans="1:7" ht="30" x14ac:dyDescent="0.25">
      <c r="A8" s="162"/>
      <c r="B8" s="24" t="s">
        <v>206</v>
      </c>
      <c r="C8" s="7" t="s">
        <v>388</v>
      </c>
      <c r="D8" s="24" t="s">
        <v>303</v>
      </c>
      <c r="E8" s="24" t="s">
        <v>191</v>
      </c>
      <c r="F8" s="31" t="s">
        <v>207</v>
      </c>
      <c r="G8" s="164"/>
    </row>
    <row r="9" spans="1:7" ht="16.5" customHeight="1" x14ac:dyDescent="0.25">
      <c r="A9" s="25" t="s">
        <v>389</v>
      </c>
      <c r="B9" s="29">
        <f>SUM(B10,B19,B27,B37)</f>
        <v>264117949.00000009</v>
      </c>
      <c r="C9" s="29">
        <f t="shared" ref="C9:G9" si="0">SUM(C10,C19,C27,C37)</f>
        <v>40885614.18999999</v>
      </c>
      <c r="D9" s="29">
        <f t="shared" si="0"/>
        <v>305003563.19000006</v>
      </c>
      <c r="E9" s="29">
        <f t="shared" si="0"/>
        <v>118488482.86999999</v>
      </c>
      <c r="F9" s="29">
        <f t="shared" si="0"/>
        <v>115717072.57000001</v>
      </c>
      <c r="G9" s="29">
        <f t="shared" si="0"/>
        <v>186515080.32000008</v>
      </c>
    </row>
    <row r="10" spans="1:7" ht="15" customHeight="1" x14ac:dyDescent="0.25">
      <c r="A10" s="51" t="s">
        <v>390</v>
      </c>
      <c r="B10" s="41">
        <f>SUM(B11:B18)</f>
        <v>201779559.53000012</v>
      </c>
      <c r="C10" s="41">
        <f t="shared" ref="C10:G10" si="1">SUM(C11:C18)</f>
        <v>39466289.179999992</v>
      </c>
      <c r="D10" s="41">
        <f t="shared" si="1"/>
        <v>241245848.71000007</v>
      </c>
      <c r="E10" s="41">
        <f t="shared" si="1"/>
        <v>95751313.919999987</v>
      </c>
      <c r="F10" s="41">
        <f t="shared" si="1"/>
        <v>90820007.680000007</v>
      </c>
      <c r="G10" s="41">
        <f t="shared" si="1"/>
        <v>145494534.79000011</v>
      </c>
    </row>
    <row r="11" spans="1:7" x14ac:dyDescent="0.25">
      <c r="A11" s="60" t="s">
        <v>391</v>
      </c>
      <c r="B11" s="41">
        <v>2361977.9000000004</v>
      </c>
      <c r="C11" s="41">
        <v>3020</v>
      </c>
      <c r="D11" s="41">
        <v>2364997.9000000004</v>
      </c>
      <c r="E11" s="41">
        <v>928975.48</v>
      </c>
      <c r="F11" s="41">
        <v>928975.48</v>
      </c>
      <c r="G11" s="41">
        <f>D11-E11</f>
        <v>1436022.4200000004</v>
      </c>
    </row>
    <row r="12" spans="1:7" x14ac:dyDescent="0.25">
      <c r="A12" s="60" t="s">
        <v>392</v>
      </c>
      <c r="B12" s="41">
        <v>4052326.3199999994</v>
      </c>
      <c r="C12" s="41">
        <v>22000</v>
      </c>
      <c r="D12" s="41">
        <v>4074326.3199999994</v>
      </c>
      <c r="E12" s="41">
        <v>1707556.4399999997</v>
      </c>
      <c r="F12" s="41">
        <v>1707556.4399999997</v>
      </c>
      <c r="G12" s="41">
        <f t="shared" ref="G12:G41" si="2">D12-E12</f>
        <v>2366769.88</v>
      </c>
    </row>
    <row r="13" spans="1:7" x14ac:dyDescent="0.25">
      <c r="A13" s="60" t="s">
        <v>393</v>
      </c>
      <c r="B13" s="41">
        <v>40914833.660000041</v>
      </c>
      <c r="C13" s="41">
        <v>20445300</v>
      </c>
      <c r="D13" s="41">
        <v>61360133.660000041</v>
      </c>
      <c r="E13" s="41">
        <v>23003412.150000006</v>
      </c>
      <c r="F13" s="41">
        <v>22919859.79000001</v>
      </c>
      <c r="G13" s="41">
        <f t="shared" si="2"/>
        <v>38356721.510000035</v>
      </c>
    </row>
    <row r="14" spans="1:7" x14ac:dyDescent="0.25">
      <c r="A14" s="60" t="s">
        <v>394</v>
      </c>
      <c r="B14" s="41">
        <v>2837230.05</v>
      </c>
      <c r="C14" s="41">
        <v>84000</v>
      </c>
      <c r="D14" s="41">
        <v>2921230.05</v>
      </c>
      <c r="E14" s="41">
        <v>1840833.28</v>
      </c>
      <c r="F14" s="41">
        <v>1840833.28</v>
      </c>
      <c r="G14" s="41">
        <f t="shared" si="2"/>
        <v>1080396.7699999998</v>
      </c>
    </row>
    <row r="15" spans="1:7" x14ac:dyDescent="0.25">
      <c r="A15" s="60" t="s">
        <v>395</v>
      </c>
      <c r="B15" s="41">
        <v>75153274.460000038</v>
      </c>
      <c r="C15" s="41">
        <v>18227789.239999995</v>
      </c>
      <c r="D15" s="41">
        <v>93381063.700000033</v>
      </c>
      <c r="E15" s="41">
        <v>38593862.159999974</v>
      </c>
      <c r="F15" s="41">
        <v>33746108.279999994</v>
      </c>
      <c r="G15" s="41">
        <f t="shared" si="2"/>
        <v>54787201.540000059</v>
      </c>
    </row>
    <row r="16" spans="1:7" x14ac:dyDescent="0.25">
      <c r="A16" s="60" t="s">
        <v>396</v>
      </c>
      <c r="B16" s="41">
        <v>0</v>
      </c>
      <c r="C16" s="41">
        <v>0</v>
      </c>
      <c r="D16" s="41">
        <v>0</v>
      </c>
      <c r="E16" s="41">
        <v>0</v>
      </c>
      <c r="F16" s="41">
        <v>0</v>
      </c>
      <c r="G16" s="41">
        <f t="shared" si="2"/>
        <v>0</v>
      </c>
    </row>
    <row r="17" spans="1:7" x14ac:dyDescent="0.25">
      <c r="A17" s="60" t="s">
        <v>397</v>
      </c>
      <c r="B17" s="41">
        <v>64997339.940000013</v>
      </c>
      <c r="C17" s="41">
        <v>3579.94</v>
      </c>
      <c r="D17" s="41">
        <v>65000919.88000001</v>
      </c>
      <c r="E17" s="41">
        <v>24763325.160000004</v>
      </c>
      <c r="F17" s="41">
        <v>24763325.160000004</v>
      </c>
      <c r="G17" s="41">
        <f t="shared" si="2"/>
        <v>40237594.720000006</v>
      </c>
    </row>
    <row r="18" spans="1:7" x14ac:dyDescent="0.25">
      <c r="A18" s="60" t="s">
        <v>398</v>
      </c>
      <c r="B18" s="41">
        <v>11462577.200000005</v>
      </c>
      <c r="C18" s="41">
        <v>680600</v>
      </c>
      <c r="D18" s="41">
        <v>12143177.200000005</v>
      </c>
      <c r="E18" s="41">
        <v>4913349.2500000009</v>
      </c>
      <c r="F18" s="41">
        <v>4913349.2500000009</v>
      </c>
      <c r="G18" s="41">
        <f t="shared" si="2"/>
        <v>7229827.9500000039</v>
      </c>
    </row>
    <row r="19" spans="1:7" x14ac:dyDescent="0.25">
      <c r="A19" s="51" t="s">
        <v>399</v>
      </c>
      <c r="B19" s="41">
        <f>SUM(B20:B26)</f>
        <v>47147531.11999999</v>
      </c>
      <c r="C19" s="41">
        <f t="shared" ref="C19:G19" si="3">SUM(C20:C26)</f>
        <v>1385605.0100000002</v>
      </c>
      <c r="D19" s="41">
        <f t="shared" si="3"/>
        <v>48533136.129999995</v>
      </c>
      <c r="E19" s="41">
        <f t="shared" si="3"/>
        <v>17628839.080000002</v>
      </c>
      <c r="F19" s="41">
        <f t="shared" si="3"/>
        <v>19788735.02</v>
      </c>
      <c r="G19" s="41">
        <f t="shared" si="3"/>
        <v>30904297.049999997</v>
      </c>
    </row>
    <row r="20" spans="1:7" x14ac:dyDescent="0.25">
      <c r="A20" s="60" t="s">
        <v>400</v>
      </c>
      <c r="B20" s="41">
        <v>15895885.899999999</v>
      </c>
      <c r="C20" s="41">
        <v>109989.64000000001</v>
      </c>
      <c r="D20" s="41">
        <v>16005875.539999999</v>
      </c>
      <c r="E20" s="41">
        <v>6347960.370000002</v>
      </c>
      <c r="F20" s="41">
        <v>6347960.370000002</v>
      </c>
      <c r="G20" s="41">
        <f t="shared" si="2"/>
        <v>9657915.1699999981</v>
      </c>
    </row>
    <row r="21" spans="1:7" x14ac:dyDescent="0.25">
      <c r="A21" s="60" t="s">
        <v>401</v>
      </c>
      <c r="B21" s="41">
        <v>5925768.1099999994</v>
      </c>
      <c r="C21" s="41">
        <v>0</v>
      </c>
      <c r="D21" s="41">
        <v>5925768.1099999994</v>
      </c>
      <c r="E21" s="41">
        <v>2562984.5600000005</v>
      </c>
      <c r="F21" s="41">
        <v>4722880.5</v>
      </c>
      <c r="G21" s="41">
        <f t="shared" si="2"/>
        <v>3362783.5499999989</v>
      </c>
    </row>
    <row r="22" spans="1:7" x14ac:dyDescent="0.25">
      <c r="A22" s="60" t="s">
        <v>402</v>
      </c>
      <c r="B22" s="41">
        <v>931492.24</v>
      </c>
      <c r="C22" s="41">
        <v>52540</v>
      </c>
      <c r="D22" s="41">
        <v>984032.24</v>
      </c>
      <c r="E22" s="41">
        <v>439371.36</v>
      </c>
      <c r="F22" s="41">
        <v>439371.36</v>
      </c>
      <c r="G22" s="41">
        <f t="shared" si="2"/>
        <v>544660.88</v>
      </c>
    </row>
    <row r="23" spans="1:7" x14ac:dyDescent="0.25">
      <c r="A23" s="60" t="s">
        <v>403</v>
      </c>
      <c r="B23" s="41">
        <v>2169944.0699999998</v>
      </c>
      <c r="C23" s="41">
        <v>1.8189894035458565E-12</v>
      </c>
      <c r="D23" s="41">
        <v>2169944.0699999998</v>
      </c>
      <c r="E23" s="41">
        <v>979236.32000000007</v>
      </c>
      <c r="F23" s="41">
        <v>979236.32000000007</v>
      </c>
      <c r="G23" s="41">
        <f t="shared" si="2"/>
        <v>1190707.7499999998</v>
      </c>
    </row>
    <row r="24" spans="1:7" x14ac:dyDescent="0.25">
      <c r="A24" s="60" t="s">
        <v>404</v>
      </c>
      <c r="B24" s="41">
        <v>0</v>
      </c>
      <c r="C24" s="41">
        <v>0</v>
      </c>
      <c r="D24" s="41">
        <v>0</v>
      </c>
      <c r="E24" s="41">
        <v>0</v>
      </c>
      <c r="F24" s="41">
        <v>0</v>
      </c>
      <c r="G24" s="41">
        <f t="shared" si="2"/>
        <v>0</v>
      </c>
    </row>
    <row r="25" spans="1:7" x14ac:dyDescent="0.25">
      <c r="A25" s="60" t="s">
        <v>405</v>
      </c>
      <c r="B25" s="41">
        <v>1674525.4299999997</v>
      </c>
      <c r="C25" s="41">
        <v>0</v>
      </c>
      <c r="D25" s="41">
        <v>1674525.4299999997</v>
      </c>
      <c r="E25" s="41">
        <v>460770.01000000007</v>
      </c>
      <c r="F25" s="41">
        <v>460770.01000000007</v>
      </c>
      <c r="G25" s="41">
        <f t="shared" si="2"/>
        <v>1213755.4199999997</v>
      </c>
    </row>
    <row r="26" spans="1:7" x14ac:dyDescent="0.25">
      <c r="A26" s="60" t="s">
        <v>406</v>
      </c>
      <c r="B26" s="41">
        <v>20549915.369999997</v>
      </c>
      <c r="C26" s="41">
        <v>1223075.3700000001</v>
      </c>
      <c r="D26" s="41">
        <v>21772990.739999998</v>
      </c>
      <c r="E26" s="41">
        <v>6838516.459999999</v>
      </c>
      <c r="F26" s="41">
        <v>6838516.459999999</v>
      </c>
      <c r="G26" s="41">
        <f t="shared" si="2"/>
        <v>14934474.279999999</v>
      </c>
    </row>
    <row r="27" spans="1:7" x14ac:dyDescent="0.25">
      <c r="A27" s="51" t="s">
        <v>407</v>
      </c>
      <c r="B27" s="41">
        <f>SUM(B28:B36)</f>
        <v>15190858.349999998</v>
      </c>
      <c r="C27" s="41">
        <f t="shared" ref="C27:F27" si="4">SUM(C28:C36)</f>
        <v>33720</v>
      </c>
      <c r="D27" s="41">
        <f t="shared" si="4"/>
        <v>15224578.349999998</v>
      </c>
      <c r="E27" s="41">
        <f t="shared" si="4"/>
        <v>5108329.87</v>
      </c>
      <c r="F27" s="41">
        <f t="shared" si="4"/>
        <v>5108329.87</v>
      </c>
      <c r="G27" s="41">
        <f t="shared" si="2"/>
        <v>10116248.479999997</v>
      </c>
    </row>
    <row r="28" spans="1:7" x14ac:dyDescent="0.25">
      <c r="A28" s="63" t="s">
        <v>408</v>
      </c>
      <c r="B28" s="41">
        <v>4631154.66</v>
      </c>
      <c r="C28" s="41">
        <v>33720</v>
      </c>
      <c r="D28" s="41">
        <v>4664874.66</v>
      </c>
      <c r="E28" s="41">
        <v>1839074.0399999998</v>
      </c>
      <c r="F28" s="41">
        <v>1839074.0399999998</v>
      </c>
      <c r="G28" s="41">
        <f t="shared" si="2"/>
        <v>2825800.62</v>
      </c>
    </row>
    <row r="29" spans="1:7" x14ac:dyDescent="0.25">
      <c r="A29" s="60" t="s">
        <v>409</v>
      </c>
      <c r="B29" s="41">
        <v>5688338.9699999997</v>
      </c>
      <c r="C29" s="41">
        <v>0</v>
      </c>
      <c r="D29" s="41">
        <v>5688338.9699999997</v>
      </c>
      <c r="E29" s="41">
        <v>1208256.1900000002</v>
      </c>
      <c r="F29" s="41">
        <v>1208256.1900000002</v>
      </c>
      <c r="G29" s="41">
        <f t="shared" si="2"/>
        <v>4480082.7799999993</v>
      </c>
    </row>
    <row r="30" spans="1:7" x14ac:dyDescent="0.25">
      <c r="A30" s="60" t="s">
        <v>410</v>
      </c>
      <c r="B30" s="41">
        <v>0</v>
      </c>
      <c r="C30" s="41">
        <v>0</v>
      </c>
      <c r="D30" s="41">
        <v>0</v>
      </c>
      <c r="E30" s="41">
        <v>0</v>
      </c>
      <c r="F30" s="41">
        <v>0</v>
      </c>
      <c r="G30" s="41">
        <f t="shared" si="2"/>
        <v>0</v>
      </c>
    </row>
    <row r="31" spans="1:7" x14ac:dyDescent="0.25">
      <c r="A31" s="60" t="s">
        <v>411</v>
      </c>
      <c r="B31" s="41">
        <v>0</v>
      </c>
      <c r="C31" s="41">
        <v>0</v>
      </c>
      <c r="D31" s="41">
        <v>0</v>
      </c>
      <c r="E31" s="41">
        <v>0</v>
      </c>
      <c r="F31" s="41">
        <v>0</v>
      </c>
      <c r="G31" s="41">
        <f t="shared" si="2"/>
        <v>0</v>
      </c>
    </row>
    <row r="32" spans="1:7" x14ac:dyDescent="0.25">
      <c r="A32" s="60" t="s">
        <v>412</v>
      </c>
      <c r="B32" s="41">
        <v>0</v>
      </c>
      <c r="C32" s="41">
        <v>0</v>
      </c>
      <c r="D32" s="41">
        <v>0</v>
      </c>
      <c r="E32" s="41">
        <v>0</v>
      </c>
      <c r="F32" s="41">
        <v>0</v>
      </c>
      <c r="G32" s="41">
        <f t="shared" si="2"/>
        <v>0</v>
      </c>
    </row>
    <row r="33" spans="1:7" ht="14.45" customHeight="1" x14ac:dyDescent="0.25">
      <c r="A33" s="60" t="s">
        <v>413</v>
      </c>
      <c r="B33" s="41">
        <v>0</v>
      </c>
      <c r="C33" s="41">
        <v>0</v>
      </c>
      <c r="D33" s="41">
        <v>0</v>
      </c>
      <c r="E33" s="41">
        <v>0</v>
      </c>
      <c r="F33" s="41">
        <v>0</v>
      </c>
      <c r="G33" s="41">
        <f t="shared" si="2"/>
        <v>0</v>
      </c>
    </row>
    <row r="34" spans="1:7" ht="14.45" customHeight="1" x14ac:dyDescent="0.25">
      <c r="A34" s="60" t="s">
        <v>414</v>
      </c>
      <c r="B34" s="41">
        <v>0</v>
      </c>
      <c r="C34" s="41">
        <v>0</v>
      </c>
      <c r="D34" s="41">
        <v>0</v>
      </c>
      <c r="E34" s="41">
        <v>0</v>
      </c>
      <c r="F34" s="41">
        <v>0</v>
      </c>
      <c r="G34" s="41">
        <f t="shared" si="2"/>
        <v>0</v>
      </c>
    </row>
    <row r="35" spans="1:7" ht="14.45" customHeight="1" x14ac:dyDescent="0.25">
      <c r="A35" s="60" t="s">
        <v>415</v>
      </c>
      <c r="B35" s="41">
        <v>0</v>
      </c>
      <c r="C35" s="41">
        <v>0</v>
      </c>
      <c r="D35" s="41">
        <v>0</v>
      </c>
      <c r="E35" s="41">
        <v>0</v>
      </c>
      <c r="F35" s="41">
        <v>0</v>
      </c>
      <c r="G35" s="41">
        <f t="shared" si="2"/>
        <v>0</v>
      </c>
    </row>
    <row r="36" spans="1:7" ht="14.45" customHeight="1" x14ac:dyDescent="0.25">
      <c r="A36" s="60" t="s">
        <v>416</v>
      </c>
      <c r="B36" s="41">
        <v>4871364.72</v>
      </c>
      <c r="C36" s="41">
        <v>0</v>
      </c>
      <c r="D36" s="41">
        <v>4871364.72</v>
      </c>
      <c r="E36" s="41">
        <v>2060999.6400000004</v>
      </c>
      <c r="F36" s="41">
        <v>2060999.6400000004</v>
      </c>
      <c r="G36" s="41">
        <f t="shared" si="2"/>
        <v>2810365.0799999991</v>
      </c>
    </row>
    <row r="37" spans="1:7" ht="14.45" customHeight="1" x14ac:dyDescent="0.25">
      <c r="A37" s="52" t="s">
        <v>417</v>
      </c>
      <c r="B37" s="41">
        <f>SUM(B38:B41)</f>
        <v>0</v>
      </c>
      <c r="C37" s="41">
        <f t="shared" ref="C37:G37" si="5">SUM(C38:C41)</f>
        <v>0</v>
      </c>
      <c r="D37" s="41">
        <f t="shared" si="5"/>
        <v>0</v>
      </c>
      <c r="E37" s="41">
        <f t="shared" si="5"/>
        <v>0</v>
      </c>
      <c r="F37" s="41">
        <f t="shared" si="5"/>
        <v>0</v>
      </c>
      <c r="G37" s="41">
        <f t="shared" si="5"/>
        <v>0</v>
      </c>
    </row>
    <row r="38" spans="1:7" x14ac:dyDescent="0.25">
      <c r="A38" s="63" t="s">
        <v>418</v>
      </c>
      <c r="B38" s="41">
        <v>0</v>
      </c>
      <c r="C38" s="41">
        <v>0</v>
      </c>
      <c r="D38" s="41">
        <v>0</v>
      </c>
      <c r="E38" s="41">
        <v>0</v>
      </c>
      <c r="F38" s="41">
        <v>0</v>
      </c>
      <c r="G38" s="41">
        <f t="shared" si="2"/>
        <v>0</v>
      </c>
    </row>
    <row r="39" spans="1:7" ht="30" x14ac:dyDescent="0.25">
      <c r="A39" s="63" t="s">
        <v>419</v>
      </c>
      <c r="B39" s="41">
        <v>0</v>
      </c>
      <c r="C39" s="41">
        <v>0</v>
      </c>
      <c r="D39" s="41">
        <v>0</v>
      </c>
      <c r="E39" s="41">
        <v>0</v>
      </c>
      <c r="F39" s="41">
        <v>0</v>
      </c>
      <c r="G39" s="41">
        <f t="shared" si="2"/>
        <v>0</v>
      </c>
    </row>
    <row r="40" spans="1:7" x14ac:dyDescent="0.25">
      <c r="A40" s="63" t="s">
        <v>420</v>
      </c>
      <c r="B40" s="41">
        <v>0</v>
      </c>
      <c r="C40" s="41">
        <v>0</v>
      </c>
      <c r="D40" s="41">
        <v>0</v>
      </c>
      <c r="E40" s="41">
        <v>0</v>
      </c>
      <c r="F40" s="41">
        <v>0</v>
      </c>
      <c r="G40" s="41">
        <f t="shared" si="2"/>
        <v>0</v>
      </c>
    </row>
    <row r="41" spans="1:7" x14ac:dyDescent="0.25">
      <c r="A41" s="63" t="s">
        <v>421</v>
      </c>
      <c r="B41" s="41">
        <v>0</v>
      </c>
      <c r="C41" s="41">
        <v>0</v>
      </c>
      <c r="D41" s="41">
        <v>0</v>
      </c>
      <c r="E41" s="41">
        <v>0</v>
      </c>
      <c r="F41" s="41">
        <v>0</v>
      </c>
      <c r="G41" s="41">
        <f t="shared" si="2"/>
        <v>0</v>
      </c>
    </row>
    <row r="42" spans="1:7" x14ac:dyDescent="0.25">
      <c r="A42" s="63"/>
      <c r="B42" s="47"/>
      <c r="C42" s="47"/>
      <c r="D42" s="47"/>
      <c r="E42" s="47"/>
      <c r="F42" s="47"/>
      <c r="G42" s="47"/>
    </row>
    <row r="43" spans="1:7" x14ac:dyDescent="0.25">
      <c r="A43" s="3" t="s">
        <v>422</v>
      </c>
      <c r="B43" s="4">
        <f>SUM(B44,B53,B61,B71)</f>
        <v>272794910.5</v>
      </c>
      <c r="C43" s="4">
        <f t="shared" ref="C43:G43" si="6">SUM(C44,C53,C61,C71)</f>
        <v>-5266494</v>
      </c>
      <c r="D43" s="4">
        <f t="shared" si="6"/>
        <v>267528416.5</v>
      </c>
      <c r="E43" s="4">
        <f t="shared" si="6"/>
        <v>114487012.95</v>
      </c>
      <c r="F43" s="4">
        <f t="shared" si="6"/>
        <v>112326861.81</v>
      </c>
      <c r="G43" s="4">
        <f t="shared" si="6"/>
        <v>153041403.55000001</v>
      </c>
    </row>
    <row r="44" spans="1:7" x14ac:dyDescent="0.25">
      <c r="A44" s="51" t="s">
        <v>390</v>
      </c>
      <c r="B44" s="41">
        <f>SUM(B45:B52)</f>
        <v>145566011</v>
      </c>
      <c r="C44" s="41">
        <f t="shared" ref="C44:G44" si="7">SUM(C45:C52)</f>
        <v>1210597</v>
      </c>
      <c r="D44" s="41">
        <f t="shared" si="7"/>
        <v>146776608</v>
      </c>
      <c r="E44" s="41">
        <f t="shared" si="7"/>
        <v>69091111.099999994</v>
      </c>
      <c r="F44" s="41">
        <f t="shared" si="7"/>
        <v>69090855.900000006</v>
      </c>
      <c r="G44" s="41">
        <f t="shared" si="7"/>
        <v>77685496.900000006</v>
      </c>
    </row>
    <row r="45" spans="1:7" x14ac:dyDescent="0.25">
      <c r="A45" s="63" t="s">
        <v>391</v>
      </c>
      <c r="B45" s="41">
        <v>0</v>
      </c>
      <c r="C45" s="41">
        <v>0</v>
      </c>
      <c r="D45" s="41">
        <v>0</v>
      </c>
      <c r="E45" s="41">
        <v>0</v>
      </c>
      <c r="F45" s="41">
        <v>0</v>
      </c>
      <c r="G45" s="41">
        <f t="shared" ref="G45:G75" si="8">D45-E45</f>
        <v>0</v>
      </c>
    </row>
    <row r="46" spans="1:7" x14ac:dyDescent="0.25">
      <c r="A46" s="63" t="s">
        <v>392</v>
      </c>
      <c r="B46" s="41">
        <v>22776890.539999999</v>
      </c>
      <c r="C46" s="41">
        <v>-8200000</v>
      </c>
      <c r="D46" s="41">
        <v>14576890.539999999</v>
      </c>
      <c r="E46" s="41">
        <v>12321215.74</v>
      </c>
      <c r="F46" s="41">
        <v>12321215.74</v>
      </c>
      <c r="G46" s="41">
        <f t="shared" si="8"/>
        <v>2255674.7999999989</v>
      </c>
    </row>
    <row r="47" spans="1:7" x14ac:dyDescent="0.25">
      <c r="A47" s="63" t="s">
        <v>393</v>
      </c>
      <c r="B47" s="41">
        <v>0</v>
      </c>
      <c r="C47" s="41">
        <v>0</v>
      </c>
      <c r="D47" s="41">
        <v>0</v>
      </c>
      <c r="E47" s="41">
        <v>0</v>
      </c>
      <c r="F47" s="41">
        <v>0</v>
      </c>
      <c r="G47" s="41">
        <f t="shared" si="8"/>
        <v>0</v>
      </c>
    </row>
    <row r="48" spans="1:7" x14ac:dyDescent="0.25">
      <c r="A48" s="63" t="s">
        <v>394</v>
      </c>
      <c r="B48" s="41">
        <v>0</v>
      </c>
      <c r="C48" s="41">
        <v>0</v>
      </c>
      <c r="D48" s="41">
        <v>0</v>
      </c>
      <c r="E48" s="41">
        <v>0</v>
      </c>
      <c r="F48" s="41">
        <v>0</v>
      </c>
      <c r="G48" s="41">
        <f t="shared" si="8"/>
        <v>0</v>
      </c>
    </row>
    <row r="49" spans="1:7" x14ac:dyDescent="0.25">
      <c r="A49" s="63" t="s">
        <v>395</v>
      </c>
      <c r="B49" s="41">
        <v>0</v>
      </c>
      <c r="C49" s="41">
        <v>0</v>
      </c>
      <c r="D49" s="41">
        <v>0</v>
      </c>
      <c r="E49" s="41">
        <v>0</v>
      </c>
      <c r="F49" s="41">
        <v>0</v>
      </c>
      <c r="G49" s="41">
        <f t="shared" si="8"/>
        <v>0</v>
      </c>
    </row>
    <row r="50" spans="1:7" x14ac:dyDescent="0.25">
      <c r="A50" s="63" t="s">
        <v>396</v>
      </c>
      <c r="B50" s="41">
        <v>0</v>
      </c>
      <c r="C50" s="41">
        <v>0</v>
      </c>
      <c r="D50" s="41">
        <v>0</v>
      </c>
      <c r="E50" s="41">
        <v>0</v>
      </c>
      <c r="F50" s="41">
        <v>0</v>
      </c>
      <c r="G50" s="41">
        <f t="shared" si="8"/>
        <v>0</v>
      </c>
    </row>
    <row r="51" spans="1:7" x14ac:dyDescent="0.25">
      <c r="A51" s="63" t="s">
        <v>397</v>
      </c>
      <c r="B51" s="41">
        <v>122789120.46000001</v>
      </c>
      <c r="C51" s="41">
        <v>9410597</v>
      </c>
      <c r="D51" s="41">
        <v>132199717.46000001</v>
      </c>
      <c r="E51" s="41">
        <v>56769895.359999999</v>
      </c>
      <c r="F51" s="41">
        <v>56769640.160000011</v>
      </c>
      <c r="G51" s="41">
        <f t="shared" si="8"/>
        <v>75429822.100000009</v>
      </c>
    </row>
    <row r="52" spans="1:7" x14ac:dyDescent="0.25">
      <c r="A52" s="63" t="s">
        <v>398</v>
      </c>
      <c r="B52" s="41">
        <v>0</v>
      </c>
      <c r="C52" s="41">
        <v>0</v>
      </c>
      <c r="D52" s="41">
        <v>0</v>
      </c>
      <c r="E52" s="41">
        <v>0</v>
      </c>
      <c r="F52" s="41">
        <v>0</v>
      </c>
      <c r="G52" s="41">
        <f t="shared" si="8"/>
        <v>0</v>
      </c>
    </row>
    <row r="53" spans="1:7" x14ac:dyDescent="0.25">
      <c r="A53" s="51" t="s">
        <v>399</v>
      </c>
      <c r="B53" s="41">
        <f>SUM(B54:B60)</f>
        <v>127228899.5</v>
      </c>
      <c r="C53" s="41">
        <f t="shared" ref="C53:G53" si="9">SUM(C54:C60)</f>
        <v>-6477091</v>
      </c>
      <c r="D53" s="41">
        <f t="shared" si="9"/>
        <v>120751808.5</v>
      </c>
      <c r="E53" s="41">
        <f t="shared" si="9"/>
        <v>45395901.850000009</v>
      </c>
      <c r="F53" s="41">
        <f t="shared" si="9"/>
        <v>43236005.910000004</v>
      </c>
      <c r="G53" s="41">
        <f t="shared" si="9"/>
        <v>75355906.649999991</v>
      </c>
    </row>
    <row r="54" spans="1:7" x14ac:dyDescent="0.25">
      <c r="A54" s="63" t="s">
        <v>400</v>
      </c>
      <c r="B54" s="41">
        <v>0</v>
      </c>
      <c r="C54" s="41">
        <v>0</v>
      </c>
      <c r="D54" s="41">
        <v>0</v>
      </c>
      <c r="E54" s="41">
        <v>0</v>
      </c>
      <c r="F54" s="41">
        <v>0</v>
      </c>
      <c r="G54" s="41">
        <f t="shared" si="8"/>
        <v>0</v>
      </c>
    </row>
    <row r="55" spans="1:7" x14ac:dyDescent="0.25">
      <c r="A55" s="63" t="s">
        <v>401</v>
      </c>
      <c r="B55" s="41">
        <v>127228899.5</v>
      </c>
      <c r="C55" s="41">
        <v>-6477091</v>
      </c>
      <c r="D55" s="41">
        <v>120751808.5</v>
      </c>
      <c r="E55" s="41">
        <v>45395901.850000009</v>
      </c>
      <c r="F55" s="41">
        <v>43236005.910000004</v>
      </c>
      <c r="G55" s="41">
        <f t="shared" si="8"/>
        <v>75355906.649999991</v>
      </c>
    </row>
    <row r="56" spans="1:7" x14ac:dyDescent="0.25">
      <c r="A56" s="63" t="s">
        <v>402</v>
      </c>
      <c r="B56" s="41">
        <v>0</v>
      </c>
      <c r="C56" s="41">
        <v>0</v>
      </c>
      <c r="D56" s="41">
        <v>0</v>
      </c>
      <c r="E56" s="41">
        <v>0</v>
      </c>
      <c r="F56" s="41">
        <v>0</v>
      </c>
      <c r="G56" s="41">
        <f t="shared" si="8"/>
        <v>0</v>
      </c>
    </row>
    <row r="57" spans="1:7" x14ac:dyDescent="0.25">
      <c r="A57" s="64" t="s">
        <v>403</v>
      </c>
      <c r="B57" s="41">
        <v>0</v>
      </c>
      <c r="C57" s="41">
        <v>0</v>
      </c>
      <c r="D57" s="41">
        <v>0</v>
      </c>
      <c r="E57" s="41">
        <v>0</v>
      </c>
      <c r="F57" s="41">
        <v>0</v>
      </c>
      <c r="G57" s="41">
        <f t="shared" si="8"/>
        <v>0</v>
      </c>
    </row>
    <row r="58" spans="1:7" x14ac:dyDescent="0.25">
      <c r="A58" s="63" t="s">
        <v>404</v>
      </c>
      <c r="B58" s="41">
        <v>0</v>
      </c>
      <c r="C58" s="41">
        <v>0</v>
      </c>
      <c r="D58" s="41">
        <v>0</v>
      </c>
      <c r="E58" s="41">
        <v>0</v>
      </c>
      <c r="F58" s="41">
        <v>0</v>
      </c>
      <c r="G58" s="41">
        <f t="shared" si="8"/>
        <v>0</v>
      </c>
    </row>
    <row r="59" spans="1:7" x14ac:dyDescent="0.25">
      <c r="A59" s="63" t="s">
        <v>405</v>
      </c>
      <c r="B59" s="41">
        <v>0</v>
      </c>
      <c r="C59" s="41">
        <v>0</v>
      </c>
      <c r="D59" s="41">
        <v>0</v>
      </c>
      <c r="E59" s="41">
        <v>0</v>
      </c>
      <c r="F59" s="41">
        <v>0</v>
      </c>
      <c r="G59" s="41">
        <f t="shared" si="8"/>
        <v>0</v>
      </c>
    </row>
    <row r="60" spans="1:7" x14ac:dyDescent="0.25">
      <c r="A60" s="63" t="s">
        <v>406</v>
      </c>
      <c r="B60" s="41">
        <v>0</v>
      </c>
      <c r="C60" s="41">
        <v>0</v>
      </c>
      <c r="D60" s="41">
        <v>0</v>
      </c>
      <c r="E60" s="41">
        <v>0</v>
      </c>
      <c r="F60" s="41">
        <v>0</v>
      </c>
      <c r="G60" s="41">
        <f t="shared" si="8"/>
        <v>0</v>
      </c>
    </row>
    <row r="61" spans="1:7" x14ac:dyDescent="0.25">
      <c r="A61" s="51" t="s">
        <v>407</v>
      </c>
      <c r="B61" s="41">
        <f>SUM(B62:B70)</f>
        <v>0</v>
      </c>
      <c r="C61" s="41">
        <f t="shared" ref="C61:G61" si="10">SUM(C62:C70)</f>
        <v>0</v>
      </c>
      <c r="D61" s="41">
        <f t="shared" si="10"/>
        <v>0</v>
      </c>
      <c r="E61" s="41">
        <f t="shared" si="10"/>
        <v>0</v>
      </c>
      <c r="F61" s="41">
        <f t="shared" si="10"/>
        <v>0</v>
      </c>
      <c r="G61" s="41">
        <f t="shared" si="10"/>
        <v>0</v>
      </c>
    </row>
    <row r="62" spans="1:7" x14ac:dyDescent="0.25">
      <c r="A62" s="63" t="s">
        <v>408</v>
      </c>
      <c r="B62" s="41">
        <v>0</v>
      </c>
      <c r="C62" s="41">
        <v>0</v>
      </c>
      <c r="D62" s="41">
        <v>0</v>
      </c>
      <c r="E62" s="41">
        <v>0</v>
      </c>
      <c r="F62" s="41">
        <v>0</v>
      </c>
      <c r="G62" s="41">
        <f t="shared" si="8"/>
        <v>0</v>
      </c>
    </row>
    <row r="63" spans="1:7" x14ac:dyDescent="0.25">
      <c r="A63" s="63" t="s">
        <v>409</v>
      </c>
      <c r="B63" s="41">
        <v>0</v>
      </c>
      <c r="C63" s="41">
        <v>0</v>
      </c>
      <c r="D63" s="41">
        <v>0</v>
      </c>
      <c r="E63" s="41">
        <v>0</v>
      </c>
      <c r="F63" s="41">
        <v>0</v>
      </c>
      <c r="G63" s="41">
        <f t="shared" si="8"/>
        <v>0</v>
      </c>
    </row>
    <row r="64" spans="1:7" x14ac:dyDescent="0.25">
      <c r="A64" s="63" t="s">
        <v>410</v>
      </c>
      <c r="B64" s="41">
        <v>0</v>
      </c>
      <c r="C64" s="41">
        <v>0</v>
      </c>
      <c r="D64" s="41">
        <v>0</v>
      </c>
      <c r="E64" s="41">
        <v>0</v>
      </c>
      <c r="F64" s="41">
        <v>0</v>
      </c>
      <c r="G64" s="41">
        <f t="shared" si="8"/>
        <v>0</v>
      </c>
    </row>
    <row r="65" spans="1:7" x14ac:dyDescent="0.25">
      <c r="A65" s="63" t="s">
        <v>411</v>
      </c>
      <c r="B65" s="41">
        <v>0</v>
      </c>
      <c r="C65" s="41">
        <v>0</v>
      </c>
      <c r="D65" s="41">
        <v>0</v>
      </c>
      <c r="E65" s="41">
        <v>0</v>
      </c>
      <c r="F65" s="41">
        <v>0</v>
      </c>
      <c r="G65" s="41">
        <f t="shared" si="8"/>
        <v>0</v>
      </c>
    </row>
    <row r="66" spans="1:7" x14ac:dyDescent="0.25">
      <c r="A66" s="63" t="s">
        <v>412</v>
      </c>
      <c r="B66" s="41">
        <v>0</v>
      </c>
      <c r="C66" s="41">
        <v>0</v>
      </c>
      <c r="D66" s="41">
        <v>0</v>
      </c>
      <c r="E66" s="41">
        <v>0</v>
      </c>
      <c r="F66" s="41">
        <v>0</v>
      </c>
      <c r="G66" s="41">
        <f t="shared" si="8"/>
        <v>0</v>
      </c>
    </row>
    <row r="67" spans="1:7" x14ac:dyDescent="0.25">
      <c r="A67" s="63" t="s">
        <v>413</v>
      </c>
      <c r="B67" s="41">
        <v>0</v>
      </c>
      <c r="C67" s="41">
        <v>0</v>
      </c>
      <c r="D67" s="41">
        <v>0</v>
      </c>
      <c r="E67" s="41">
        <v>0</v>
      </c>
      <c r="F67" s="41">
        <v>0</v>
      </c>
      <c r="G67" s="41">
        <f t="shared" si="8"/>
        <v>0</v>
      </c>
    </row>
    <row r="68" spans="1:7" x14ac:dyDescent="0.25">
      <c r="A68" s="63" t="s">
        <v>414</v>
      </c>
      <c r="B68" s="41">
        <v>0</v>
      </c>
      <c r="C68" s="41">
        <v>0</v>
      </c>
      <c r="D68" s="41">
        <v>0</v>
      </c>
      <c r="E68" s="41">
        <v>0</v>
      </c>
      <c r="F68" s="41">
        <v>0</v>
      </c>
      <c r="G68" s="41">
        <f t="shared" si="8"/>
        <v>0</v>
      </c>
    </row>
    <row r="69" spans="1:7" x14ac:dyDescent="0.25">
      <c r="A69" s="63" t="s">
        <v>415</v>
      </c>
      <c r="B69" s="41">
        <v>0</v>
      </c>
      <c r="C69" s="41">
        <v>0</v>
      </c>
      <c r="D69" s="41">
        <v>0</v>
      </c>
      <c r="E69" s="41">
        <v>0</v>
      </c>
      <c r="F69" s="41">
        <v>0</v>
      </c>
      <c r="G69" s="41">
        <f t="shared" si="8"/>
        <v>0</v>
      </c>
    </row>
    <row r="70" spans="1:7" x14ac:dyDescent="0.25">
      <c r="A70" s="63" t="s">
        <v>416</v>
      </c>
      <c r="B70" s="41">
        <v>0</v>
      </c>
      <c r="C70" s="41">
        <v>0</v>
      </c>
      <c r="D70" s="41">
        <v>0</v>
      </c>
      <c r="E70" s="41">
        <v>0</v>
      </c>
      <c r="F70" s="41">
        <v>0</v>
      </c>
      <c r="G70" s="41">
        <f t="shared" si="8"/>
        <v>0</v>
      </c>
    </row>
    <row r="71" spans="1:7" x14ac:dyDescent="0.25">
      <c r="A71" s="52" t="s">
        <v>417</v>
      </c>
      <c r="B71" s="41">
        <f>SUM(B72:B75)</f>
        <v>0</v>
      </c>
      <c r="C71" s="41">
        <f t="shared" ref="C71:G71" si="11">SUM(C72:C75)</f>
        <v>0</v>
      </c>
      <c r="D71" s="41">
        <f t="shared" si="11"/>
        <v>0</v>
      </c>
      <c r="E71" s="41">
        <f t="shared" si="11"/>
        <v>0</v>
      </c>
      <c r="F71" s="41">
        <f t="shared" si="11"/>
        <v>0</v>
      </c>
      <c r="G71" s="41">
        <f t="shared" si="11"/>
        <v>0</v>
      </c>
    </row>
    <row r="72" spans="1:7" x14ac:dyDescent="0.25">
      <c r="A72" s="63" t="s">
        <v>418</v>
      </c>
      <c r="B72" s="41">
        <v>0</v>
      </c>
      <c r="C72" s="41">
        <v>0</v>
      </c>
      <c r="D72" s="41">
        <v>0</v>
      </c>
      <c r="E72" s="41">
        <v>0</v>
      </c>
      <c r="F72" s="41">
        <v>0</v>
      </c>
      <c r="G72" s="41">
        <f t="shared" si="8"/>
        <v>0</v>
      </c>
    </row>
    <row r="73" spans="1:7" ht="30" x14ac:dyDescent="0.25">
      <c r="A73" s="63" t="s">
        <v>419</v>
      </c>
      <c r="B73" s="41">
        <v>0</v>
      </c>
      <c r="C73" s="41">
        <v>0</v>
      </c>
      <c r="D73" s="41">
        <v>0</v>
      </c>
      <c r="E73" s="41">
        <v>0</v>
      </c>
      <c r="F73" s="41">
        <v>0</v>
      </c>
      <c r="G73" s="41">
        <f t="shared" si="8"/>
        <v>0</v>
      </c>
    </row>
    <row r="74" spans="1:7" x14ac:dyDescent="0.25">
      <c r="A74" s="63" t="s">
        <v>420</v>
      </c>
      <c r="B74" s="41">
        <v>0</v>
      </c>
      <c r="C74" s="41">
        <v>0</v>
      </c>
      <c r="D74" s="41">
        <v>0</v>
      </c>
      <c r="E74" s="41">
        <v>0</v>
      </c>
      <c r="F74" s="41">
        <v>0</v>
      </c>
      <c r="G74" s="41">
        <f t="shared" si="8"/>
        <v>0</v>
      </c>
    </row>
    <row r="75" spans="1:7" x14ac:dyDescent="0.25">
      <c r="A75" s="63" t="s">
        <v>421</v>
      </c>
      <c r="B75" s="41">
        <v>0</v>
      </c>
      <c r="C75" s="41">
        <v>0</v>
      </c>
      <c r="D75" s="41">
        <v>0</v>
      </c>
      <c r="E75" s="41">
        <v>0</v>
      </c>
      <c r="F75" s="41">
        <v>0</v>
      </c>
      <c r="G75" s="41">
        <f t="shared" si="8"/>
        <v>0</v>
      </c>
    </row>
    <row r="76" spans="1:7" x14ac:dyDescent="0.25">
      <c r="A76" s="39"/>
      <c r="B76" s="43"/>
      <c r="C76" s="43"/>
      <c r="D76" s="43"/>
      <c r="E76" s="43"/>
      <c r="F76" s="43"/>
      <c r="G76" s="43"/>
    </row>
    <row r="77" spans="1:7" x14ac:dyDescent="0.25">
      <c r="A77" s="3" t="s">
        <v>380</v>
      </c>
      <c r="B77" s="4">
        <f>B43+B9</f>
        <v>536912859.50000012</v>
      </c>
      <c r="C77" s="4">
        <f t="shared" ref="C77:G77" si="12">C43+C9</f>
        <v>35619120.18999999</v>
      </c>
      <c r="D77" s="4">
        <f t="shared" si="12"/>
        <v>572531979.69000006</v>
      </c>
      <c r="E77" s="4">
        <f t="shared" si="12"/>
        <v>232975495.81999999</v>
      </c>
      <c r="F77" s="4">
        <f t="shared" si="12"/>
        <v>228043934.38</v>
      </c>
      <c r="G77" s="4">
        <f t="shared" si="12"/>
        <v>339556483.87000012</v>
      </c>
    </row>
    <row r="78" spans="1:7" x14ac:dyDescent="0.25">
      <c r="A78" s="49"/>
      <c r="B78" s="65"/>
      <c r="C78" s="65"/>
      <c r="D78" s="65"/>
      <c r="E78" s="65"/>
      <c r="F78" s="65"/>
      <c r="G78" s="65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C28:G36 B61:G61 B9:B10 B37:G37 B19:G19 B53:G53 C62:G70 B43:B44 B71:G71 B76:G77 C9:G18 C20:G26 C38:G41 C43:G52 C54:G60 B27:G27 C72:G75" xr:uid="{1A6BE04A-3572-4D1D-B80F-E9D705AA074A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42" orientation="landscape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4F0374-EDA9-489F-B25F-809735D042EC}">
  <sheetPr>
    <outlinePr summaryBelow="0"/>
    <pageSetUpPr fitToPage="1"/>
  </sheetPr>
  <dimension ref="A1:G34"/>
  <sheetViews>
    <sheetView showGridLines="0" zoomScale="75" zoomScaleNormal="75" workbookViewId="0">
      <selection activeCell="C39" sqref="C39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ht="33.6" customHeight="1" x14ac:dyDescent="0.25">
      <c r="A1" s="166" t="s">
        <v>423</v>
      </c>
      <c r="B1" s="149"/>
      <c r="C1" s="149"/>
      <c r="D1" s="149"/>
      <c r="E1" s="149"/>
      <c r="F1" s="149"/>
      <c r="G1" s="150"/>
    </row>
    <row r="2" spans="1:7" x14ac:dyDescent="0.25">
      <c r="A2" s="91" t="str">
        <f>'Formato 1'!A2</f>
        <v>MUNICIPIO DE ACAMBARO, GTO.</v>
      </c>
      <c r="B2" s="92"/>
      <c r="C2" s="92"/>
      <c r="D2" s="92"/>
      <c r="E2" s="92"/>
      <c r="F2" s="92"/>
      <c r="G2" s="93"/>
    </row>
    <row r="3" spans="1:7" x14ac:dyDescent="0.25">
      <c r="A3" s="94" t="s">
        <v>298</v>
      </c>
      <c r="B3" s="95"/>
      <c r="C3" s="95"/>
      <c r="D3" s="95"/>
      <c r="E3" s="95"/>
      <c r="F3" s="95"/>
      <c r="G3" s="96"/>
    </row>
    <row r="4" spans="1:7" x14ac:dyDescent="0.25">
      <c r="A4" s="94" t="s">
        <v>424</v>
      </c>
      <c r="B4" s="95"/>
      <c r="C4" s="95"/>
      <c r="D4" s="95"/>
      <c r="E4" s="95"/>
      <c r="F4" s="95"/>
      <c r="G4" s="96"/>
    </row>
    <row r="5" spans="1:7" x14ac:dyDescent="0.25">
      <c r="A5" s="94" t="str">
        <f>'Formato 3'!A4</f>
        <v>DEL 1 DE ENERO DEL 2026 AL 30 DE JUNIO DEL 2026</v>
      </c>
      <c r="B5" s="95"/>
      <c r="C5" s="95"/>
      <c r="D5" s="95"/>
      <c r="E5" s="95"/>
      <c r="F5" s="95"/>
      <c r="G5" s="96"/>
    </row>
    <row r="6" spans="1:7" x14ac:dyDescent="0.25">
      <c r="A6" s="97" t="s">
        <v>2</v>
      </c>
      <c r="B6" s="98"/>
      <c r="C6" s="98"/>
      <c r="D6" s="98"/>
      <c r="E6" s="98"/>
      <c r="F6" s="98"/>
      <c r="G6" s="99"/>
    </row>
    <row r="7" spans="1:7" x14ac:dyDescent="0.25">
      <c r="A7" s="161" t="s">
        <v>5</v>
      </c>
      <c r="B7" s="164" t="s">
        <v>300</v>
      </c>
      <c r="C7" s="164"/>
      <c r="D7" s="164"/>
      <c r="E7" s="164"/>
      <c r="F7" s="164"/>
      <c r="G7" s="164" t="s">
        <v>301</v>
      </c>
    </row>
    <row r="8" spans="1:7" ht="30" x14ac:dyDescent="0.25">
      <c r="A8" s="162"/>
      <c r="B8" s="7" t="s">
        <v>206</v>
      </c>
      <c r="C8" s="32" t="s">
        <v>388</v>
      </c>
      <c r="D8" s="32" t="s">
        <v>233</v>
      </c>
      <c r="E8" s="32" t="s">
        <v>191</v>
      </c>
      <c r="F8" s="32" t="s">
        <v>207</v>
      </c>
      <c r="G8" s="171"/>
    </row>
    <row r="9" spans="1:7" ht="15.75" customHeight="1" x14ac:dyDescent="0.25">
      <c r="A9" s="25" t="s">
        <v>425</v>
      </c>
      <c r="B9" s="100">
        <f>SUM(B10,B11,B12,B15,B16,B19)</f>
        <v>183563073.07999995</v>
      </c>
      <c r="C9" s="100">
        <f t="shared" ref="C9:G9" si="0">SUM(C10,C11,C12,C15,C16,C19)</f>
        <v>14000000</v>
      </c>
      <c r="D9" s="100">
        <f t="shared" si="0"/>
        <v>197563073.07999995</v>
      </c>
      <c r="E9" s="100">
        <f t="shared" si="0"/>
        <v>85126756.210000038</v>
      </c>
      <c r="F9" s="100">
        <f t="shared" si="0"/>
        <v>82340704.970000058</v>
      </c>
      <c r="G9" s="100">
        <f t="shared" si="0"/>
        <v>112436316.86999992</v>
      </c>
    </row>
    <row r="10" spans="1:7" x14ac:dyDescent="0.25">
      <c r="A10" s="51" t="s">
        <v>426</v>
      </c>
      <c r="B10" s="58">
        <v>183563073.07999995</v>
      </c>
      <c r="C10" s="58">
        <v>14000000</v>
      </c>
      <c r="D10" s="58">
        <v>197563073.07999995</v>
      </c>
      <c r="E10" s="58">
        <v>85126756.210000038</v>
      </c>
      <c r="F10" s="58">
        <v>82340704.970000058</v>
      </c>
      <c r="G10" s="128">
        <f>D10-E10</f>
        <v>112436316.86999992</v>
      </c>
    </row>
    <row r="11" spans="1:7" ht="15.75" customHeight="1" x14ac:dyDescent="0.25">
      <c r="A11" s="51" t="s">
        <v>427</v>
      </c>
      <c r="B11" s="59">
        <v>0</v>
      </c>
      <c r="C11" s="59">
        <v>0</v>
      </c>
      <c r="D11" s="59">
        <v>0</v>
      </c>
      <c r="E11" s="59">
        <v>0</v>
      </c>
      <c r="F11" s="59">
        <v>0</v>
      </c>
      <c r="G11" s="128">
        <f t="shared" ref="G11:G19" si="1">D11-E11</f>
        <v>0</v>
      </c>
    </row>
    <row r="12" spans="1:7" x14ac:dyDescent="0.25">
      <c r="A12" s="51" t="s">
        <v>428</v>
      </c>
      <c r="B12" s="59">
        <f>B13+B14</f>
        <v>0</v>
      </c>
      <c r="C12" s="59">
        <f t="shared" ref="C12:G12" si="2">C13+C14</f>
        <v>0</v>
      </c>
      <c r="D12" s="59">
        <f t="shared" si="2"/>
        <v>0</v>
      </c>
      <c r="E12" s="59">
        <f t="shared" si="2"/>
        <v>0</v>
      </c>
      <c r="F12" s="59">
        <f t="shared" si="2"/>
        <v>0</v>
      </c>
      <c r="G12" s="59">
        <f t="shared" si="2"/>
        <v>0</v>
      </c>
    </row>
    <row r="13" spans="1:7" x14ac:dyDescent="0.25">
      <c r="A13" s="60" t="s">
        <v>429</v>
      </c>
      <c r="B13" s="59">
        <v>0</v>
      </c>
      <c r="C13" s="59">
        <v>0</v>
      </c>
      <c r="D13" s="59">
        <v>0</v>
      </c>
      <c r="E13" s="59">
        <v>0</v>
      </c>
      <c r="F13" s="59">
        <v>0</v>
      </c>
      <c r="G13" s="128">
        <f t="shared" si="1"/>
        <v>0</v>
      </c>
    </row>
    <row r="14" spans="1:7" x14ac:dyDescent="0.25">
      <c r="A14" s="60" t="s">
        <v>430</v>
      </c>
      <c r="B14" s="59">
        <v>0</v>
      </c>
      <c r="C14" s="59">
        <v>0</v>
      </c>
      <c r="D14" s="59">
        <v>0</v>
      </c>
      <c r="E14" s="59">
        <v>0</v>
      </c>
      <c r="F14" s="59">
        <v>0</v>
      </c>
      <c r="G14" s="128">
        <f t="shared" si="1"/>
        <v>0</v>
      </c>
    </row>
    <row r="15" spans="1:7" x14ac:dyDescent="0.25">
      <c r="A15" s="51" t="s">
        <v>431</v>
      </c>
      <c r="B15" s="59">
        <v>0</v>
      </c>
      <c r="C15" s="59">
        <v>0</v>
      </c>
      <c r="D15" s="59">
        <v>0</v>
      </c>
      <c r="E15" s="59">
        <v>0</v>
      </c>
      <c r="F15" s="59">
        <v>0</v>
      </c>
      <c r="G15" s="128">
        <f t="shared" si="1"/>
        <v>0</v>
      </c>
    </row>
    <row r="16" spans="1:7" ht="30" x14ac:dyDescent="0.25">
      <c r="A16" s="52" t="s">
        <v>432</v>
      </c>
      <c r="B16" s="59">
        <f>B17+B18</f>
        <v>0</v>
      </c>
      <c r="C16" s="59">
        <f t="shared" ref="C16:G16" si="3">C17+C18</f>
        <v>0</v>
      </c>
      <c r="D16" s="59">
        <f t="shared" si="3"/>
        <v>0</v>
      </c>
      <c r="E16" s="59">
        <f t="shared" si="3"/>
        <v>0</v>
      </c>
      <c r="F16" s="59">
        <f t="shared" si="3"/>
        <v>0</v>
      </c>
      <c r="G16" s="59">
        <f t="shared" si="3"/>
        <v>0</v>
      </c>
    </row>
    <row r="17" spans="1:7" x14ac:dyDescent="0.25">
      <c r="A17" s="60" t="s">
        <v>433</v>
      </c>
      <c r="B17" s="59">
        <v>0</v>
      </c>
      <c r="C17" s="59">
        <v>0</v>
      </c>
      <c r="D17" s="59">
        <v>0</v>
      </c>
      <c r="E17" s="59">
        <v>0</v>
      </c>
      <c r="F17" s="59">
        <v>0</v>
      </c>
      <c r="G17" s="128">
        <f t="shared" si="1"/>
        <v>0</v>
      </c>
    </row>
    <row r="18" spans="1:7" x14ac:dyDescent="0.25">
      <c r="A18" s="60" t="s">
        <v>434</v>
      </c>
      <c r="B18" s="59">
        <v>0</v>
      </c>
      <c r="C18" s="59">
        <v>0</v>
      </c>
      <c r="D18" s="59">
        <v>0</v>
      </c>
      <c r="E18" s="59">
        <v>0</v>
      </c>
      <c r="F18" s="59">
        <v>0</v>
      </c>
      <c r="G18" s="128">
        <f t="shared" si="1"/>
        <v>0</v>
      </c>
    </row>
    <row r="19" spans="1:7" x14ac:dyDescent="0.25">
      <c r="A19" s="51" t="s">
        <v>435</v>
      </c>
      <c r="B19" s="59">
        <v>0</v>
      </c>
      <c r="C19" s="59">
        <v>0</v>
      </c>
      <c r="D19" s="59">
        <v>0</v>
      </c>
      <c r="E19" s="59">
        <v>0</v>
      </c>
      <c r="F19" s="59">
        <v>0</v>
      </c>
      <c r="G19" s="128">
        <f t="shared" si="1"/>
        <v>0</v>
      </c>
    </row>
    <row r="20" spans="1:7" x14ac:dyDescent="0.25">
      <c r="A20" s="39"/>
      <c r="B20" s="61"/>
      <c r="C20" s="61"/>
      <c r="D20" s="61"/>
      <c r="E20" s="61"/>
      <c r="F20" s="61"/>
      <c r="G20" s="61"/>
    </row>
    <row r="21" spans="1:7" x14ac:dyDescent="0.25">
      <c r="A21" s="33" t="s">
        <v>436</v>
      </c>
      <c r="B21" s="129">
        <f>SUM(B22,B23,B24,B27,B28,B31)</f>
        <v>19106302.789999999</v>
      </c>
      <c r="C21" s="129">
        <f t="shared" ref="C21:F21" si="4">SUM(C22,C23,C24,C27,C28,C31)</f>
        <v>700000</v>
      </c>
      <c r="D21" s="129">
        <f t="shared" si="4"/>
        <v>19806302.789999999</v>
      </c>
      <c r="E21" s="129">
        <f t="shared" si="4"/>
        <v>7734687.9900000002</v>
      </c>
      <c r="F21" s="129">
        <f t="shared" si="4"/>
        <v>7734687.9900000002</v>
      </c>
      <c r="G21" s="129">
        <f>SUM(G22,G23,G24,G27,G28,G31)</f>
        <v>12071614.799999999</v>
      </c>
    </row>
    <row r="22" spans="1:7" x14ac:dyDescent="0.25">
      <c r="A22" s="51" t="s">
        <v>426</v>
      </c>
      <c r="B22" s="58">
        <v>19106302.789999999</v>
      </c>
      <c r="C22" s="58">
        <v>700000</v>
      </c>
      <c r="D22" s="58">
        <v>19806302.789999999</v>
      </c>
      <c r="E22" s="58">
        <v>7734687.9900000002</v>
      </c>
      <c r="F22" s="58">
        <v>7734687.9900000002</v>
      </c>
      <c r="G22" s="128">
        <f t="shared" ref="G22:G31" si="5">D22-E22</f>
        <v>12071614.799999999</v>
      </c>
    </row>
    <row r="23" spans="1:7" x14ac:dyDescent="0.25">
      <c r="A23" s="51" t="s">
        <v>427</v>
      </c>
      <c r="B23" s="59">
        <v>0</v>
      </c>
      <c r="C23" s="59">
        <v>0</v>
      </c>
      <c r="D23" s="59">
        <v>0</v>
      </c>
      <c r="E23" s="59">
        <v>0</v>
      </c>
      <c r="F23" s="59">
        <v>0</v>
      </c>
      <c r="G23" s="128">
        <f t="shared" si="5"/>
        <v>0</v>
      </c>
    </row>
    <row r="24" spans="1:7" x14ac:dyDescent="0.25">
      <c r="A24" s="51" t="s">
        <v>428</v>
      </c>
      <c r="B24" s="59">
        <f t="shared" ref="B24:G24" si="6">B25+B26</f>
        <v>0</v>
      </c>
      <c r="C24" s="59">
        <f t="shared" si="6"/>
        <v>0</v>
      </c>
      <c r="D24" s="59">
        <f t="shared" si="6"/>
        <v>0</v>
      </c>
      <c r="E24" s="59">
        <f t="shared" si="6"/>
        <v>0</v>
      </c>
      <c r="F24" s="59">
        <f t="shared" si="6"/>
        <v>0</v>
      </c>
      <c r="G24" s="128">
        <f t="shared" si="6"/>
        <v>0</v>
      </c>
    </row>
    <row r="25" spans="1:7" x14ac:dyDescent="0.25">
      <c r="A25" s="60" t="s">
        <v>429</v>
      </c>
      <c r="B25" s="59">
        <v>0</v>
      </c>
      <c r="C25" s="59">
        <v>0</v>
      </c>
      <c r="D25" s="59">
        <v>0</v>
      </c>
      <c r="E25" s="59">
        <v>0</v>
      </c>
      <c r="F25" s="59">
        <v>0</v>
      </c>
      <c r="G25" s="128">
        <f t="shared" si="5"/>
        <v>0</v>
      </c>
    </row>
    <row r="26" spans="1:7" x14ac:dyDescent="0.25">
      <c r="A26" s="60" t="s">
        <v>430</v>
      </c>
      <c r="B26" s="59">
        <v>0</v>
      </c>
      <c r="C26" s="59">
        <v>0</v>
      </c>
      <c r="D26" s="59">
        <v>0</v>
      </c>
      <c r="E26" s="59">
        <v>0</v>
      </c>
      <c r="F26" s="59">
        <v>0</v>
      </c>
      <c r="G26" s="128">
        <f t="shared" si="5"/>
        <v>0</v>
      </c>
    </row>
    <row r="27" spans="1:7" x14ac:dyDescent="0.25">
      <c r="A27" s="51" t="s">
        <v>431</v>
      </c>
      <c r="B27" s="59">
        <v>0</v>
      </c>
      <c r="C27" s="59">
        <v>0</v>
      </c>
      <c r="D27" s="59">
        <v>0</v>
      </c>
      <c r="E27" s="59">
        <v>0</v>
      </c>
      <c r="F27" s="59">
        <v>0</v>
      </c>
      <c r="G27" s="128">
        <f t="shared" si="5"/>
        <v>0</v>
      </c>
    </row>
    <row r="28" spans="1:7" ht="30" x14ac:dyDescent="0.25">
      <c r="A28" s="52" t="s">
        <v>432</v>
      </c>
      <c r="B28" s="59">
        <f t="shared" ref="B28:G28" si="7">B29+B30</f>
        <v>0</v>
      </c>
      <c r="C28" s="59">
        <f t="shared" si="7"/>
        <v>0</v>
      </c>
      <c r="D28" s="59">
        <f t="shared" si="7"/>
        <v>0</v>
      </c>
      <c r="E28" s="59">
        <f t="shared" si="7"/>
        <v>0</v>
      </c>
      <c r="F28" s="59">
        <f t="shared" si="7"/>
        <v>0</v>
      </c>
      <c r="G28" s="128">
        <f t="shared" si="7"/>
        <v>0</v>
      </c>
    </row>
    <row r="29" spans="1:7" x14ac:dyDescent="0.25">
      <c r="A29" s="60" t="s">
        <v>433</v>
      </c>
      <c r="B29" s="59">
        <v>0</v>
      </c>
      <c r="C29" s="59">
        <v>0</v>
      </c>
      <c r="D29" s="59">
        <v>0</v>
      </c>
      <c r="E29" s="59">
        <v>0</v>
      </c>
      <c r="F29" s="59">
        <v>0</v>
      </c>
      <c r="G29" s="128">
        <f t="shared" si="5"/>
        <v>0</v>
      </c>
    </row>
    <row r="30" spans="1:7" x14ac:dyDescent="0.25">
      <c r="A30" s="60" t="s">
        <v>434</v>
      </c>
      <c r="B30" s="59">
        <v>0</v>
      </c>
      <c r="C30" s="59">
        <v>0</v>
      </c>
      <c r="D30" s="59">
        <v>0</v>
      </c>
      <c r="E30" s="59">
        <v>0</v>
      </c>
      <c r="F30" s="59">
        <v>0</v>
      </c>
      <c r="G30" s="128">
        <f t="shared" si="5"/>
        <v>0</v>
      </c>
    </row>
    <row r="31" spans="1:7" x14ac:dyDescent="0.25">
      <c r="A31" s="51" t="s">
        <v>435</v>
      </c>
      <c r="B31" s="59">
        <v>0</v>
      </c>
      <c r="C31" s="59">
        <v>0</v>
      </c>
      <c r="D31" s="59">
        <v>0</v>
      </c>
      <c r="E31" s="59">
        <v>0</v>
      </c>
      <c r="F31" s="59">
        <v>0</v>
      </c>
      <c r="G31" s="128">
        <f t="shared" si="5"/>
        <v>0</v>
      </c>
    </row>
    <row r="32" spans="1:7" x14ac:dyDescent="0.25">
      <c r="A32" s="39"/>
      <c r="B32" s="61"/>
      <c r="C32" s="61"/>
      <c r="D32" s="61"/>
      <c r="E32" s="61"/>
      <c r="F32" s="61"/>
      <c r="G32" s="61"/>
    </row>
    <row r="33" spans="1:7" ht="14.45" customHeight="1" x14ac:dyDescent="0.25">
      <c r="A33" s="3" t="s">
        <v>437</v>
      </c>
      <c r="B33" s="100">
        <f>B21+B9</f>
        <v>202669375.86999995</v>
      </c>
      <c r="C33" s="129">
        <f t="shared" ref="C33:G33" si="8">C21+C9</f>
        <v>14700000</v>
      </c>
      <c r="D33" s="129">
        <f t="shared" si="8"/>
        <v>217369375.86999995</v>
      </c>
      <c r="E33" s="129">
        <f t="shared" si="8"/>
        <v>92861444.200000033</v>
      </c>
      <c r="F33" s="129">
        <f t="shared" si="8"/>
        <v>90075392.960000053</v>
      </c>
      <c r="G33" s="129">
        <f t="shared" si="8"/>
        <v>124507931.66999991</v>
      </c>
    </row>
    <row r="34" spans="1:7" ht="14.45" customHeight="1" x14ac:dyDescent="0.25">
      <c r="A34" s="49"/>
      <c r="B34" s="62"/>
      <c r="C34" s="62"/>
      <c r="D34" s="62"/>
      <c r="E34" s="62"/>
      <c r="F34" s="62"/>
      <c r="G34" s="62"/>
    </row>
  </sheetData>
  <mergeCells count="4">
    <mergeCell ref="A7:A8"/>
    <mergeCell ref="B7:F7"/>
    <mergeCell ref="G7:G8"/>
    <mergeCell ref="A1:G1"/>
  </mergeCells>
  <dataValidations count="1">
    <dataValidation type="decimal" allowBlank="1" showInputMessage="1" showErrorMessage="1" sqref="B9:F9 B23:F33 G9:G33 B11:F21" xr:uid="{09DDC83C-4139-4F34-8A98-FFF53948E99A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9" orientation="landscape" horizontalDpi="1200" verticalDpi="12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231C4A-3117-45C0-BFE2-788F052BE513}">
  <sheetPr>
    <outlinePr summaryBelow="0"/>
    <pageSetUpPr fitToPage="1"/>
  </sheetPr>
  <dimension ref="A1:G37"/>
  <sheetViews>
    <sheetView showGridLines="0" zoomScale="75" zoomScaleNormal="75" workbookViewId="0">
      <selection activeCell="B7" sqref="B7"/>
    </sheetView>
  </sheetViews>
  <sheetFormatPr baseColWidth="10" defaultColWidth="11" defaultRowHeight="15" x14ac:dyDescent="0.25"/>
  <cols>
    <col min="1" max="1" width="68.85546875" bestFit="1" customWidth="1"/>
    <col min="2" max="2" width="23.42578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66" t="s">
        <v>438</v>
      </c>
      <c r="B1" s="149"/>
      <c r="C1" s="149"/>
      <c r="D1" s="149"/>
      <c r="E1" s="149"/>
      <c r="F1" s="149"/>
      <c r="G1" s="150"/>
    </row>
    <row r="2" spans="1:7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3"/>
    </row>
    <row r="3" spans="1:7" x14ac:dyDescent="0.25">
      <c r="A3" s="154" t="s">
        <v>439</v>
      </c>
      <c r="B3" s="155"/>
      <c r="C3" s="155"/>
      <c r="D3" s="155"/>
      <c r="E3" s="155"/>
      <c r="F3" s="155"/>
      <c r="G3" s="156"/>
    </row>
    <row r="4" spans="1:7" x14ac:dyDescent="0.25">
      <c r="A4" s="154" t="s">
        <v>2</v>
      </c>
      <c r="B4" s="155"/>
      <c r="C4" s="155"/>
      <c r="D4" s="155"/>
      <c r="E4" s="155"/>
      <c r="F4" s="155"/>
      <c r="G4" s="156"/>
    </row>
    <row r="5" spans="1:7" x14ac:dyDescent="0.25">
      <c r="A5" s="157" t="s">
        <v>440</v>
      </c>
      <c r="B5" s="158"/>
      <c r="C5" s="158"/>
      <c r="D5" s="158"/>
      <c r="E5" s="158"/>
      <c r="F5" s="158"/>
      <c r="G5" s="159"/>
    </row>
    <row r="6" spans="1:7" x14ac:dyDescent="0.25">
      <c r="A6" s="101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441</v>
      </c>
      <c r="B7" s="100">
        <f>SUM(B8:B19)</f>
        <v>274545408</v>
      </c>
      <c r="C7" s="100">
        <f t="shared" ref="C7:G7" si="1">SUM(C8:C19)</f>
        <v>284446722</v>
      </c>
      <c r="D7" s="100">
        <f t="shared" si="1"/>
        <v>298669058.09999996</v>
      </c>
      <c r="E7" s="100">
        <f t="shared" si="1"/>
        <v>313602511.005</v>
      </c>
      <c r="F7" s="100">
        <f t="shared" si="1"/>
        <v>329282636.55525005</v>
      </c>
      <c r="G7" s="100">
        <f t="shared" si="1"/>
        <v>345746768.38301253</v>
      </c>
    </row>
    <row r="8" spans="1:7" x14ac:dyDescent="0.25">
      <c r="A8" s="51" t="s">
        <v>442</v>
      </c>
      <c r="B8" s="53">
        <v>33664450</v>
      </c>
      <c r="C8" s="53">
        <v>35347672.5</v>
      </c>
      <c r="D8" s="53">
        <v>37115056.125</v>
      </c>
      <c r="E8" s="53">
        <v>38970808.931249999</v>
      </c>
      <c r="F8" s="53">
        <v>40919349.377812497</v>
      </c>
      <c r="G8" s="53">
        <v>42965316.846703127</v>
      </c>
    </row>
    <row r="9" spans="1:7" ht="15.75" customHeight="1" x14ac:dyDescent="0.25">
      <c r="A9" s="51" t="s">
        <v>443</v>
      </c>
      <c r="B9" s="53">
        <v>0</v>
      </c>
      <c r="C9" s="53">
        <v>0</v>
      </c>
      <c r="D9" s="53">
        <v>0</v>
      </c>
      <c r="E9" s="53">
        <v>0</v>
      </c>
      <c r="F9" s="53">
        <v>0</v>
      </c>
      <c r="G9" s="53">
        <v>0</v>
      </c>
    </row>
    <row r="10" spans="1:7" x14ac:dyDescent="0.25">
      <c r="A10" s="51" t="s">
        <v>444</v>
      </c>
      <c r="B10" s="53">
        <v>1500000</v>
      </c>
      <c r="C10" s="53">
        <v>1575000</v>
      </c>
      <c r="D10" s="53">
        <v>1653750</v>
      </c>
      <c r="E10" s="53">
        <v>1736437.5</v>
      </c>
      <c r="F10" s="53">
        <v>1823259.375</v>
      </c>
      <c r="G10" s="53">
        <v>1914422.34375</v>
      </c>
    </row>
    <row r="11" spans="1:7" x14ac:dyDescent="0.25">
      <c r="A11" s="51" t="s">
        <v>445</v>
      </c>
      <c r="B11" s="53">
        <v>10180652</v>
      </c>
      <c r="C11" s="53">
        <v>10689684.6</v>
      </c>
      <c r="D11" s="53">
        <v>11224168.83</v>
      </c>
      <c r="E11" s="53">
        <v>11785377.271500001</v>
      </c>
      <c r="F11" s="53">
        <v>12374646.135075001</v>
      </c>
      <c r="G11" s="53">
        <v>12993378.441828752</v>
      </c>
    </row>
    <row r="12" spans="1:7" x14ac:dyDescent="0.25">
      <c r="A12" s="51" t="s">
        <v>446</v>
      </c>
      <c r="B12" s="53">
        <v>13085024</v>
      </c>
      <c r="C12" s="53">
        <v>13739275.200000001</v>
      </c>
      <c r="D12" s="53">
        <v>14426238.960000001</v>
      </c>
      <c r="E12" s="53">
        <v>15147550.908000002</v>
      </c>
      <c r="F12" s="53">
        <v>15904928.453400003</v>
      </c>
      <c r="G12" s="53">
        <v>16700174.876070004</v>
      </c>
    </row>
    <row r="13" spans="1:7" x14ac:dyDescent="0.25">
      <c r="A13" s="51" t="s">
        <v>447</v>
      </c>
      <c r="B13" s="53">
        <v>3904439</v>
      </c>
      <c r="C13" s="53">
        <v>4099660.95</v>
      </c>
      <c r="D13" s="53">
        <v>4304643.9975000005</v>
      </c>
      <c r="E13" s="53">
        <v>4519876.1973750005</v>
      </c>
      <c r="F13" s="53">
        <v>4745870.0072437506</v>
      </c>
      <c r="G13" s="53">
        <v>4983163.5076059382</v>
      </c>
    </row>
    <row r="14" spans="1:7" x14ac:dyDescent="0.25">
      <c r="A14" s="52" t="s">
        <v>448</v>
      </c>
      <c r="B14" s="53">
        <v>0</v>
      </c>
      <c r="C14" s="53">
        <v>0</v>
      </c>
      <c r="D14" s="53">
        <v>0</v>
      </c>
      <c r="E14" s="53">
        <v>0</v>
      </c>
      <c r="F14" s="53">
        <v>0</v>
      </c>
      <c r="G14" s="53">
        <v>0</v>
      </c>
    </row>
    <row r="15" spans="1:7" x14ac:dyDescent="0.25">
      <c r="A15" s="51" t="s">
        <v>449</v>
      </c>
      <c r="B15" s="53">
        <v>198112535</v>
      </c>
      <c r="C15" s="53">
        <v>204192205.34999999</v>
      </c>
      <c r="D15" s="53">
        <v>214401815.61750001</v>
      </c>
      <c r="E15" s="53">
        <v>225121906.398375</v>
      </c>
      <c r="F15" s="53">
        <v>236378001.71829376</v>
      </c>
      <c r="G15" s="53">
        <v>248196901.80420846</v>
      </c>
    </row>
    <row r="16" spans="1:7" x14ac:dyDescent="0.25">
      <c r="A16" s="51" t="s">
        <v>450</v>
      </c>
      <c r="B16" s="53">
        <v>3442849</v>
      </c>
      <c r="C16" s="53">
        <v>3614991.45</v>
      </c>
      <c r="D16" s="53">
        <v>3795741.0225000004</v>
      </c>
      <c r="E16" s="53">
        <v>3985528.0736250007</v>
      </c>
      <c r="F16" s="53">
        <v>4184804.4773062509</v>
      </c>
      <c r="G16" s="53">
        <v>4394044.7011715639</v>
      </c>
    </row>
    <row r="17" spans="1:7" x14ac:dyDescent="0.25">
      <c r="A17" s="51" t="s">
        <v>451</v>
      </c>
      <c r="B17" s="53">
        <v>10655459</v>
      </c>
      <c r="C17" s="53">
        <v>11188231.950000001</v>
      </c>
      <c r="D17" s="53">
        <v>11747643.547500001</v>
      </c>
      <c r="E17" s="53">
        <v>12335025.724875001</v>
      </c>
      <c r="F17" s="53">
        <v>12951777.011118751</v>
      </c>
      <c r="G17" s="53">
        <v>13599365.861674689</v>
      </c>
    </row>
    <row r="18" spans="1:7" x14ac:dyDescent="0.25">
      <c r="A18" s="51" t="s">
        <v>452</v>
      </c>
      <c r="B18" s="53">
        <v>0</v>
      </c>
      <c r="C18" s="53">
        <v>0</v>
      </c>
      <c r="D18" s="53">
        <v>0</v>
      </c>
      <c r="E18" s="53">
        <v>0</v>
      </c>
      <c r="F18" s="53">
        <v>0</v>
      </c>
      <c r="G18" s="53">
        <v>0</v>
      </c>
    </row>
    <row r="19" spans="1:7" x14ac:dyDescent="0.25">
      <c r="A19" s="75" t="s">
        <v>453</v>
      </c>
      <c r="B19" s="53">
        <v>0</v>
      </c>
      <c r="C19" s="53">
        <v>0</v>
      </c>
      <c r="D19" s="53">
        <v>0</v>
      </c>
      <c r="E19" s="53">
        <v>0</v>
      </c>
      <c r="F19" s="53">
        <v>0</v>
      </c>
      <c r="G19" s="53">
        <v>0</v>
      </c>
    </row>
    <row r="20" spans="1:7" x14ac:dyDescent="0.25">
      <c r="A20" s="51" t="s">
        <v>454</v>
      </c>
      <c r="B20" s="58"/>
      <c r="C20" s="58"/>
      <c r="D20" s="58"/>
      <c r="E20" s="58"/>
      <c r="F20" s="58"/>
      <c r="G20" s="58"/>
    </row>
    <row r="21" spans="1:7" x14ac:dyDescent="0.25">
      <c r="A21" s="3" t="s">
        <v>455</v>
      </c>
      <c r="B21" s="100">
        <f>SUM(B22:B26)</f>
        <v>185032052</v>
      </c>
      <c r="C21" s="100">
        <f t="shared" ref="C21:G21" si="2">SUM(C22:C26)</f>
        <v>194283654.59999999</v>
      </c>
      <c r="D21" s="100">
        <f t="shared" si="2"/>
        <v>203997837.33000001</v>
      </c>
      <c r="E21" s="100">
        <f t="shared" si="2"/>
        <v>214197729.19650003</v>
      </c>
      <c r="F21" s="100">
        <f t="shared" si="2"/>
        <v>224907615.65632504</v>
      </c>
      <c r="G21" s="100">
        <f t="shared" si="2"/>
        <v>236152996.4391413</v>
      </c>
    </row>
    <row r="22" spans="1:7" x14ac:dyDescent="0.25">
      <c r="A22" s="51" t="s">
        <v>456</v>
      </c>
      <c r="B22" s="53">
        <v>185032052</v>
      </c>
      <c r="C22" s="53">
        <v>194283654.59999999</v>
      </c>
      <c r="D22" s="53">
        <v>203997837.33000001</v>
      </c>
      <c r="E22" s="53">
        <v>214197729.19650003</v>
      </c>
      <c r="F22" s="53">
        <v>224907615.65632504</v>
      </c>
      <c r="G22" s="53">
        <v>236152996.4391413</v>
      </c>
    </row>
    <row r="23" spans="1:7" x14ac:dyDescent="0.25">
      <c r="A23" s="51" t="s">
        <v>457</v>
      </c>
      <c r="B23" s="53">
        <v>0</v>
      </c>
      <c r="C23" s="53">
        <v>0</v>
      </c>
      <c r="D23" s="53">
        <v>0</v>
      </c>
      <c r="E23" s="53">
        <v>0</v>
      </c>
      <c r="F23" s="53">
        <v>0</v>
      </c>
      <c r="G23" s="53">
        <v>0</v>
      </c>
    </row>
    <row r="24" spans="1:7" x14ac:dyDescent="0.25">
      <c r="A24" s="51" t="s">
        <v>458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</row>
    <row r="25" spans="1:7" ht="30" x14ac:dyDescent="0.25">
      <c r="A25" s="52" t="s">
        <v>459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</row>
    <row r="26" spans="1:7" x14ac:dyDescent="0.25">
      <c r="A26" s="52" t="s">
        <v>460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</row>
    <row r="27" spans="1:7" x14ac:dyDescent="0.25">
      <c r="A27" s="60" t="s">
        <v>454</v>
      </c>
      <c r="B27" s="59"/>
      <c r="C27" s="59"/>
      <c r="D27" s="59"/>
      <c r="E27" s="59"/>
      <c r="F27" s="59"/>
      <c r="G27" s="59"/>
    </row>
    <row r="28" spans="1:7" x14ac:dyDescent="0.25">
      <c r="A28" s="3" t="s">
        <v>461</v>
      </c>
      <c r="B28" s="100">
        <f>SUM(B29)</f>
        <v>77335399.5</v>
      </c>
      <c r="C28" s="100">
        <v>0</v>
      </c>
      <c r="D28" s="100">
        <v>0</v>
      </c>
      <c r="E28" s="100">
        <v>0</v>
      </c>
      <c r="F28" s="100">
        <v>0</v>
      </c>
      <c r="G28" s="100">
        <v>0</v>
      </c>
    </row>
    <row r="29" spans="1:7" x14ac:dyDescent="0.25">
      <c r="A29" s="51" t="s">
        <v>462</v>
      </c>
      <c r="B29" s="53">
        <v>77335399.5</v>
      </c>
      <c r="C29" s="59">
        <v>0</v>
      </c>
      <c r="D29" s="59">
        <v>0</v>
      </c>
      <c r="E29" s="59">
        <v>0</v>
      </c>
      <c r="F29" s="59">
        <v>0</v>
      </c>
      <c r="G29" s="59">
        <v>0</v>
      </c>
    </row>
    <row r="30" spans="1:7" x14ac:dyDescent="0.25">
      <c r="A30" s="39" t="s">
        <v>454</v>
      </c>
      <c r="B30" s="61"/>
      <c r="C30" s="61"/>
      <c r="D30" s="61"/>
      <c r="E30" s="61"/>
      <c r="F30" s="61"/>
      <c r="G30" s="61"/>
    </row>
    <row r="31" spans="1:7" ht="14.45" customHeight="1" x14ac:dyDescent="0.25">
      <c r="A31" s="3" t="s">
        <v>463</v>
      </c>
      <c r="B31" s="100">
        <f>B7+B21+B28</f>
        <v>536912859.5</v>
      </c>
      <c r="C31" s="100">
        <f t="shared" ref="C31:G31" si="3">C7+C21+C28</f>
        <v>478730376.60000002</v>
      </c>
      <c r="D31" s="100">
        <f t="shared" si="3"/>
        <v>502666895.42999995</v>
      </c>
      <c r="E31" s="100">
        <f t="shared" si="3"/>
        <v>527800240.20150006</v>
      </c>
      <c r="F31" s="100">
        <f t="shared" si="3"/>
        <v>554190252.21157503</v>
      </c>
      <c r="G31" s="100">
        <f t="shared" si="3"/>
        <v>581899764.82215381</v>
      </c>
    </row>
    <row r="32" spans="1:7" ht="14.45" customHeight="1" x14ac:dyDescent="0.25">
      <c r="A32" s="39"/>
      <c r="B32" s="103"/>
      <c r="C32" s="103"/>
      <c r="D32" s="103"/>
      <c r="E32" s="103"/>
      <c r="F32" s="103"/>
      <c r="G32" s="103"/>
    </row>
    <row r="33" spans="1:7" x14ac:dyDescent="0.25">
      <c r="A33" s="106" t="s">
        <v>293</v>
      </c>
      <c r="B33" s="47"/>
      <c r="C33" s="47"/>
      <c r="D33" s="47"/>
      <c r="E33" s="47"/>
      <c r="F33" s="47"/>
      <c r="G33" s="47"/>
    </row>
    <row r="34" spans="1:7" ht="30" x14ac:dyDescent="0.25">
      <c r="A34" s="104" t="s">
        <v>464</v>
      </c>
      <c r="B34" s="74">
        <v>77335399.5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ht="30" x14ac:dyDescent="0.25">
      <c r="A35" s="104" t="s">
        <v>295</v>
      </c>
      <c r="B35" s="74">
        <v>0</v>
      </c>
      <c r="C35" s="74">
        <v>0</v>
      </c>
      <c r="D35" s="74">
        <v>0</v>
      </c>
      <c r="E35" s="74">
        <v>0</v>
      </c>
      <c r="F35" s="74">
        <v>0</v>
      </c>
      <c r="G35" s="74">
        <v>0</v>
      </c>
    </row>
    <row r="36" spans="1:7" x14ac:dyDescent="0.25">
      <c r="A36" s="106" t="s">
        <v>465</v>
      </c>
      <c r="B36" s="16">
        <v>0</v>
      </c>
      <c r="C36" s="16">
        <v>0</v>
      </c>
      <c r="D36" s="16">
        <v>0</v>
      </c>
      <c r="E36" s="16">
        <v>0</v>
      </c>
      <c r="F36" s="16">
        <v>0</v>
      </c>
      <c r="G36" s="16">
        <v>0</v>
      </c>
    </row>
    <row r="37" spans="1:7" x14ac:dyDescent="0.25">
      <c r="A37" s="48"/>
      <c r="B37" s="48"/>
      <c r="C37" s="48"/>
      <c r="D37" s="48"/>
      <c r="E37" s="48"/>
      <c r="F37" s="48"/>
      <c r="G37" s="48"/>
    </row>
  </sheetData>
  <mergeCells count="5">
    <mergeCell ref="A4:G4"/>
    <mergeCell ref="A5:G5"/>
    <mergeCell ref="A1:G1"/>
    <mergeCell ref="A2:G2"/>
    <mergeCell ref="A3:G3"/>
  </mergeCells>
  <dataValidations count="1">
    <dataValidation type="decimal" allowBlank="1" showInputMessage="1" showErrorMessage="1" sqref="B7:G19 B21:G31" xr:uid="{2D934423-D4FC-4EFF-AB03-556E0441DA80}">
      <formula1>-1.79769313486231E+100</formula1>
      <formula2>1.79769313486231E+100</formula2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scale="68" orientation="landscape" horizontalDpi="1200" verticalDpi="12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A5F767-0852-4981-8555-73C404320198}">
  <sheetPr>
    <outlinePr summaryBelow="0"/>
    <pageSetUpPr fitToPage="1"/>
  </sheetPr>
  <dimension ref="A1:G30"/>
  <sheetViews>
    <sheetView showGridLines="0" zoomScale="75" zoomScaleNormal="75" workbookViewId="0">
      <selection activeCell="D45" sqref="D45"/>
    </sheetView>
  </sheetViews>
  <sheetFormatPr baseColWidth="10" defaultColWidth="11" defaultRowHeight="15" x14ac:dyDescent="0.25"/>
  <cols>
    <col min="1" max="1" width="68.85546875" bestFit="1" customWidth="1"/>
    <col min="2" max="2" width="24.5703125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66" t="s">
        <v>466</v>
      </c>
      <c r="B1" s="149"/>
      <c r="C1" s="149"/>
      <c r="D1" s="149"/>
      <c r="E1" s="149"/>
      <c r="F1" s="149"/>
      <c r="G1" s="150"/>
    </row>
    <row r="2" spans="1:7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3"/>
    </row>
    <row r="3" spans="1:7" x14ac:dyDescent="0.25">
      <c r="A3" s="154" t="s">
        <v>467</v>
      </c>
      <c r="B3" s="155"/>
      <c r="C3" s="155"/>
      <c r="D3" s="155"/>
      <c r="E3" s="155"/>
      <c r="F3" s="155"/>
      <c r="G3" s="156"/>
    </row>
    <row r="4" spans="1:7" x14ac:dyDescent="0.25">
      <c r="A4" s="154" t="s">
        <v>2</v>
      </c>
      <c r="B4" s="155"/>
      <c r="C4" s="155"/>
      <c r="D4" s="155"/>
      <c r="E4" s="155"/>
      <c r="F4" s="155"/>
      <c r="G4" s="156"/>
    </row>
    <row r="5" spans="1:7" x14ac:dyDescent="0.25">
      <c r="A5" s="157" t="s">
        <v>440</v>
      </c>
      <c r="B5" s="158"/>
      <c r="C5" s="158"/>
      <c r="D5" s="158"/>
      <c r="E5" s="158"/>
      <c r="F5" s="158"/>
      <c r="G5" s="159"/>
    </row>
    <row r="6" spans="1:7" x14ac:dyDescent="0.25">
      <c r="A6" s="101" t="s">
        <v>5</v>
      </c>
      <c r="B6" s="7">
        <v>2026</v>
      </c>
      <c r="C6" s="32">
        <f>B6+1</f>
        <v>2027</v>
      </c>
      <c r="D6" s="32">
        <f t="shared" ref="D6:G6" si="0">C6+1</f>
        <v>2028</v>
      </c>
      <c r="E6" s="32">
        <f t="shared" si="0"/>
        <v>2029</v>
      </c>
      <c r="F6" s="32">
        <f t="shared" si="0"/>
        <v>2030</v>
      </c>
      <c r="G6" s="32">
        <f t="shared" si="0"/>
        <v>2031</v>
      </c>
    </row>
    <row r="7" spans="1:7" ht="15.75" customHeight="1" x14ac:dyDescent="0.25">
      <c r="A7" s="25" t="s">
        <v>468</v>
      </c>
      <c r="B7" s="130">
        <f>SUM(B8:B16)</f>
        <v>264117949.00000006</v>
      </c>
      <c r="C7" s="130">
        <f t="shared" ref="C7:G7" si="1">SUM(C8:C16)</f>
        <v>277323846.45000005</v>
      </c>
      <c r="D7" s="130">
        <f t="shared" si="1"/>
        <v>291190038.7725001</v>
      </c>
      <c r="E7" s="130">
        <f t="shared" si="1"/>
        <v>305749540.71112508</v>
      </c>
      <c r="F7" s="130">
        <f t="shared" si="1"/>
        <v>321037017.74668133</v>
      </c>
      <c r="G7" s="130">
        <f t="shared" si="1"/>
        <v>337088868.6340155</v>
      </c>
    </row>
    <row r="8" spans="1:7" x14ac:dyDescent="0.25">
      <c r="A8" s="51" t="s">
        <v>469</v>
      </c>
      <c r="B8" s="53">
        <v>183563073.08000004</v>
      </c>
      <c r="C8" s="53">
        <v>192741226.73400006</v>
      </c>
      <c r="D8" s="53">
        <v>202378288.07070008</v>
      </c>
      <c r="E8" s="53">
        <v>212497202.47423509</v>
      </c>
      <c r="F8" s="53">
        <v>223122062.59794685</v>
      </c>
      <c r="G8" s="53">
        <v>234278165.72784421</v>
      </c>
    </row>
    <row r="9" spans="1:7" ht="15.75" customHeight="1" x14ac:dyDescent="0.25">
      <c r="A9" s="51" t="s">
        <v>470</v>
      </c>
      <c r="B9" s="53">
        <v>12826263.710000001</v>
      </c>
      <c r="C9" s="53">
        <v>13467576.895500002</v>
      </c>
      <c r="D9" s="53">
        <v>14140955.740275003</v>
      </c>
      <c r="E9" s="53">
        <v>14848003.527288754</v>
      </c>
      <c r="F9" s="53">
        <v>15590403.703653192</v>
      </c>
      <c r="G9" s="53">
        <v>16369923.888835853</v>
      </c>
    </row>
    <row r="10" spans="1:7" x14ac:dyDescent="0.25">
      <c r="A10" s="51" t="s">
        <v>471</v>
      </c>
      <c r="B10" s="53">
        <v>24468633.25</v>
      </c>
      <c r="C10" s="53">
        <v>25692064.912500001</v>
      </c>
      <c r="D10" s="53">
        <v>26976668.158125002</v>
      </c>
      <c r="E10" s="53">
        <v>28325501.566031255</v>
      </c>
      <c r="F10" s="53">
        <v>29741776.644332819</v>
      </c>
      <c r="G10" s="53">
        <v>31228865.476549461</v>
      </c>
    </row>
    <row r="11" spans="1:7" x14ac:dyDescent="0.25">
      <c r="A11" s="51" t="s">
        <v>472</v>
      </c>
      <c r="B11" s="53">
        <v>31672666</v>
      </c>
      <c r="C11" s="53">
        <v>33256299.300000001</v>
      </c>
      <c r="D11" s="53">
        <v>34919114.265000001</v>
      </c>
      <c r="E11" s="53">
        <v>36665069.978250004</v>
      </c>
      <c r="F11" s="53">
        <v>38498323.477162503</v>
      </c>
      <c r="G11" s="53">
        <v>40423239.651020631</v>
      </c>
    </row>
    <row r="12" spans="1:7" x14ac:dyDescent="0.25">
      <c r="A12" s="51" t="s">
        <v>473</v>
      </c>
      <c r="B12" s="53">
        <v>468000</v>
      </c>
      <c r="C12" s="53">
        <v>491400</v>
      </c>
      <c r="D12" s="53">
        <v>515970</v>
      </c>
      <c r="E12" s="53">
        <v>541768.5</v>
      </c>
      <c r="F12" s="53">
        <v>568856.92500000005</v>
      </c>
      <c r="G12" s="53">
        <v>597299.77125000011</v>
      </c>
    </row>
    <row r="13" spans="1:7" x14ac:dyDescent="0.25">
      <c r="A13" s="51" t="s">
        <v>474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0</v>
      </c>
    </row>
    <row r="14" spans="1:7" x14ac:dyDescent="0.25">
      <c r="A14" s="52" t="s">
        <v>475</v>
      </c>
      <c r="B14" s="53">
        <v>10669312.960000001</v>
      </c>
      <c r="C14" s="53">
        <v>11202778.608000001</v>
      </c>
      <c r="D14" s="53">
        <v>11762917.538400002</v>
      </c>
      <c r="E14" s="53">
        <v>12351063.415320002</v>
      </c>
      <c r="F14" s="53">
        <v>12968616.586086001</v>
      </c>
      <c r="G14" s="53">
        <v>13617047.415390301</v>
      </c>
    </row>
    <row r="15" spans="1:7" x14ac:dyDescent="0.25">
      <c r="A15" s="51" t="s">
        <v>476</v>
      </c>
      <c r="B15" s="53">
        <v>350000</v>
      </c>
      <c r="C15" s="53">
        <v>367500</v>
      </c>
      <c r="D15" s="53">
        <v>385875</v>
      </c>
      <c r="E15" s="53">
        <v>405168.75</v>
      </c>
      <c r="F15" s="53">
        <v>425427.1875</v>
      </c>
      <c r="G15" s="53">
        <v>446698.546875</v>
      </c>
    </row>
    <row r="16" spans="1:7" x14ac:dyDescent="0.25">
      <c r="A16" s="51" t="s">
        <v>477</v>
      </c>
      <c r="B16" s="53">
        <v>100000</v>
      </c>
      <c r="C16" s="53">
        <v>105000</v>
      </c>
      <c r="D16" s="53">
        <v>110250</v>
      </c>
      <c r="E16" s="53">
        <v>115762.5</v>
      </c>
      <c r="F16" s="53">
        <v>121550.625</v>
      </c>
      <c r="G16" s="53">
        <v>127628.15625</v>
      </c>
    </row>
    <row r="17" spans="1:7" x14ac:dyDescent="0.25">
      <c r="A17" s="51"/>
      <c r="B17" s="39"/>
      <c r="C17" s="39"/>
      <c r="D17" s="39"/>
      <c r="E17" s="39"/>
      <c r="F17" s="39"/>
      <c r="G17" s="39"/>
    </row>
    <row r="18" spans="1:7" x14ac:dyDescent="0.25">
      <c r="A18" s="3" t="s">
        <v>478</v>
      </c>
      <c r="B18" s="127">
        <f>SUM(B19:B27)</f>
        <v>272794910.50000006</v>
      </c>
      <c r="C18" s="127">
        <f t="shared" ref="C18:G18" si="2">SUM(C19:C27)</f>
        <v>286434656.02500004</v>
      </c>
      <c r="D18" s="127">
        <f t="shared" si="2"/>
        <v>300756388.82625002</v>
      </c>
      <c r="E18" s="127">
        <f t="shared" si="2"/>
        <v>315794208.26756257</v>
      </c>
      <c r="F18" s="127">
        <f t="shared" si="2"/>
        <v>331583918.68094069</v>
      </c>
      <c r="G18" s="127">
        <f t="shared" si="2"/>
        <v>348163114.61498767</v>
      </c>
    </row>
    <row r="19" spans="1:7" x14ac:dyDescent="0.25">
      <c r="A19" s="51" t="s">
        <v>469</v>
      </c>
      <c r="B19" s="53">
        <v>19106302.789999999</v>
      </c>
      <c r="C19" s="53">
        <v>20061617.929499999</v>
      </c>
      <c r="D19" s="53">
        <v>21064698.825975001</v>
      </c>
      <c r="E19" s="53">
        <v>22117933.76727375</v>
      </c>
      <c r="F19" s="53">
        <v>23223830.45563744</v>
      </c>
      <c r="G19" s="53">
        <v>24385021.978419311</v>
      </c>
    </row>
    <row r="20" spans="1:7" x14ac:dyDescent="0.25">
      <c r="A20" s="51" t="s">
        <v>470</v>
      </c>
      <c r="B20" s="53">
        <v>5038609.41</v>
      </c>
      <c r="C20" s="53">
        <v>5290539.8805</v>
      </c>
      <c r="D20" s="53">
        <v>5555066.8745250003</v>
      </c>
      <c r="E20" s="53">
        <v>5832820.2182512507</v>
      </c>
      <c r="F20" s="53">
        <v>6124461.2291638134</v>
      </c>
      <c r="G20" s="53">
        <v>6430684.2906220043</v>
      </c>
    </row>
    <row r="21" spans="1:7" x14ac:dyDescent="0.25">
      <c r="A21" s="51" t="s">
        <v>471</v>
      </c>
      <c r="B21" s="53">
        <v>85024288.930000007</v>
      </c>
      <c r="C21" s="53">
        <v>89275503.37650001</v>
      </c>
      <c r="D21" s="53">
        <v>93739278.545325011</v>
      </c>
      <c r="E21" s="53">
        <v>98426242.472591266</v>
      </c>
      <c r="F21" s="53">
        <v>103347554.59622084</v>
      </c>
      <c r="G21" s="53">
        <v>108514932.32603188</v>
      </c>
    </row>
    <row r="22" spans="1:7" x14ac:dyDescent="0.25">
      <c r="A22" s="51" t="s">
        <v>472</v>
      </c>
      <c r="B22" s="53">
        <v>687747.26</v>
      </c>
      <c r="C22" s="53">
        <v>722134.62300000002</v>
      </c>
      <c r="D22" s="53">
        <v>758241.35415000003</v>
      </c>
      <c r="E22" s="53">
        <v>796153.4218575001</v>
      </c>
      <c r="F22" s="53">
        <v>835961.09295037517</v>
      </c>
      <c r="G22" s="53">
        <v>877759.14759789396</v>
      </c>
    </row>
    <row r="23" spans="1:7" x14ac:dyDescent="0.25">
      <c r="A23" s="52" t="s">
        <v>473</v>
      </c>
      <c r="B23" s="53">
        <v>8236694.3900000006</v>
      </c>
      <c r="C23" s="53">
        <v>8648529.1095000003</v>
      </c>
      <c r="D23" s="53">
        <v>9080955.5649750009</v>
      </c>
      <c r="E23" s="53">
        <v>9535003.3432237506</v>
      </c>
      <c r="F23" s="53">
        <v>10011753.510384938</v>
      </c>
      <c r="G23" s="53">
        <v>10512341.185904184</v>
      </c>
    </row>
    <row r="24" spans="1:7" x14ac:dyDescent="0.25">
      <c r="A24" s="52" t="s">
        <v>474</v>
      </c>
      <c r="B24" s="53">
        <v>153741844.86000001</v>
      </c>
      <c r="C24" s="53">
        <v>161428937.10300002</v>
      </c>
      <c r="D24" s="53">
        <v>169500383.95815003</v>
      </c>
      <c r="E24" s="53">
        <v>177975403.15605754</v>
      </c>
      <c r="F24" s="53">
        <v>186874173.31386042</v>
      </c>
      <c r="G24" s="53">
        <v>196217881.97955343</v>
      </c>
    </row>
    <row r="25" spans="1:7" x14ac:dyDescent="0.25">
      <c r="A25" s="52" t="s">
        <v>475</v>
      </c>
      <c r="B25" s="53">
        <v>0</v>
      </c>
      <c r="C25" s="53">
        <v>0</v>
      </c>
      <c r="D25" s="53">
        <v>0</v>
      </c>
      <c r="E25" s="53">
        <v>0</v>
      </c>
      <c r="F25" s="53">
        <v>0</v>
      </c>
      <c r="G25" s="53">
        <v>0</v>
      </c>
    </row>
    <row r="26" spans="1:7" x14ac:dyDescent="0.25">
      <c r="A26" s="52" t="s">
        <v>479</v>
      </c>
      <c r="B26" s="53">
        <v>959422.86</v>
      </c>
      <c r="C26" s="53">
        <v>1007394.003</v>
      </c>
      <c r="D26" s="53">
        <v>1057763.70315</v>
      </c>
      <c r="E26" s="53">
        <v>1110651.8883074999</v>
      </c>
      <c r="F26" s="53">
        <v>1166184.482722875</v>
      </c>
      <c r="G26" s="53">
        <v>1224493.7068590187</v>
      </c>
    </row>
    <row r="27" spans="1:7" x14ac:dyDescent="0.25">
      <c r="A27" s="52" t="s">
        <v>477</v>
      </c>
      <c r="B27" s="53">
        <v>0</v>
      </c>
      <c r="C27" s="53">
        <v>0</v>
      </c>
      <c r="D27" s="53">
        <v>0</v>
      </c>
      <c r="E27" s="53">
        <v>0</v>
      </c>
      <c r="F27" s="53">
        <v>0</v>
      </c>
      <c r="G27" s="53">
        <v>0</v>
      </c>
    </row>
    <row r="28" spans="1:7" x14ac:dyDescent="0.25">
      <c r="A28" s="39" t="s">
        <v>454</v>
      </c>
      <c r="B28" s="39"/>
      <c r="C28" s="39"/>
      <c r="D28" s="39"/>
      <c r="E28" s="39"/>
      <c r="F28" s="39"/>
      <c r="G28" s="39"/>
    </row>
    <row r="29" spans="1:7" ht="14.45" customHeight="1" x14ac:dyDescent="0.25">
      <c r="A29" s="3" t="s">
        <v>480</v>
      </c>
      <c r="B29" s="131">
        <f t="shared" ref="B29:G29" si="3">B7+B18</f>
        <v>536912859.50000012</v>
      </c>
      <c r="C29" s="131">
        <f t="shared" si="3"/>
        <v>563758502.47500014</v>
      </c>
      <c r="D29" s="131">
        <f t="shared" si="3"/>
        <v>591946427.59875011</v>
      </c>
      <c r="E29" s="131">
        <f t="shared" si="3"/>
        <v>621543748.97868764</v>
      </c>
      <c r="F29" s="131">
        <f t="shared" si="3"/>
        <v>652620936.42762208</v>
      </c>
      <c r="G29" s="131">
        <f t="shared" si="3"/>
        <v>685251983.24900317</v>
      </c>
    </row>
    <row r="30" spans="1:7" x14ac:dyDescent="0.25">
      <c r="A30" s="48"/>
      <c r="B30" s="48"/>
      <c r="C30" s="48"/>
      <c r="D30" s="48"/>
      <c r="E30" s="48"/>
      <c r="F30" s="48"/>
      <c r="G30" s="48"/>
    </row>
  </sheetData>
  <mergeCells count="5">
    <mergeCell ref="A1:G1"/>
    <mergeCell ref="A2:G2"/>
    <mergeCell ref="A3:G3"/>
    <mergeCell ref="A4:G4"/>
    <mergeCell ref="A5:G5"/>
  </mergeCells>
  <dataValidations count="1">
    <dataValidation type="decimal" allowBlank="1" showInputMessage="1" showErrorMessage="1" sqref="B7:G29" xr:uid="{D857A63D-29FE-4653-8F52-C8D845882F46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51" orientation="portrait" horizontalDpi="1200" verticalDpi="12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D7C19-E745-43AE-99DD-EA923E52E27C}">
  <sheetPr>
    <outlinePr summaryBelow="0"/>
    <pageSetUpPr fitToPage="1"/>
  </sheetPr>
  <dimension ref="A1:G39"/>
  <sheetViews>
    <sheetView showGridLines="0" tabSelected="1" zoomScale="80" zoomScaleNormal="80" workbookViewId="0">
      <selection activeCell="A6" sqref="A6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66" t="s">
        <v>481</v>
      </c>
      <c r="B1" s="149"/>
      <c r="C1" s="149"/>
      <c r="D1" s="149"/>
      <c r="E1" s="149"/>
      <c r="F1" s="149"/>
      <c r="G1" s="150"/>
    </row>
    <row r="2" spans="1:7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3"/>
    </row>
    <row r="3" spans="1:7" x14ac:dyDescent="0.25">
      <c r="A3" s="154" t="s">
        <v>482</v>
      </c>
      <c r="B3" s="155"/>
      <c r="C3" s="155"/>
      <c r="D3" s="155"/>
      <c r="E3" s="155"/>
      <c r="F3" s="155"/>
      <c r="G3" s="156"/>
    </row>
    <row r="4" spans="1:7" x14ac:dyDescent="0.25">
      <c r="A4" s="154" t="s">
        <v>2</v>
      </c>
      <c r="B4" s="155"/>
      <c r="C4" s="155"/>
      <c r="D4" s="155"/>
      <c r="E4" s="155"/>
      <c r="F4" s="155"/>
      <c r="G4" s="156"/>
    </row>
    <row r="5" spans="1:7" x14ac:dyDescent="0.25">
      <c r="A5" s="101" t="s">
        <v>5</v>
      </c>
      <c r="B5" s="1">
        <v>2021</v>
      </c>
      <c r="C5" s="1">
        <v>2022</v>
      </c>
      <c r="D5" s="1">
        <v>2023</v>
      </c>
      <c r="E5" s="1">
        <v>2024</v>
      </c>
      <c r="F5" s="1">
        <v>2025</v>
      </c>
      <c r="G5" s="7">
        <v>2026</v>
      </c>
    </row>
    <row r="6" spans="1:7" ht="15.75" customHeight="1" x14ac:dyDescent="0.25">
      <c r="A6" s="25" t="s">
        <v>483</v>
      </c>
      <c r="B6" s="100">
        <f>SUM(B7:B18)</f>
        <v>193972437.97999999</v>
      </c>
      <c r="C6" s="100">
        <f t="shared" ref="C6:G6" si="0">SUM(C7:C18)</f>
        <v>137928167.95999998</v>
      </c>
      <c r="D6" s="100">
        <f t="shared" si="0"/>
        <v>340662624.80000001</v>
      </c>
      <c r="E6" s="100">
        <f t="shared" si="0"/>
        <v>291184758.35000002</v>
      </c>
      <c r="F6" s="100">
        <f t="shared" si="0"/>
        <v>280609905.94999999</v>
      </c>
      <c r="G6" s="100">
        <f t="shared" si="0"/>
        <v>297462151.11000001</v>
      </c>
    </row>
    <row r="7" spans="1:7" x14ac:dyDescent="0.25">
      <c r="A7" s="51" t="s">
        <v>442</v>
      </c>
      <c r="B7" s="146">
        <v>21528974.379999999</v>
      </c>
      <c r="C7" s="146">
        <v>24915485.109999999</v>
      </c>
      <c r="D7" s="53">
        <v>28329931.899999999</v>
      </c>
      <c r="E7" s="53">
        <v>29126188.760000002</v>
      </c>
      <c r="F7" s="53">
        <v>30950616.879999995</v>
      </c>
      <c r="G7" s="53">
        <v>51154641.209999993</v>
      </c>
    </row>
    <row r="8" spans="1:7" ht="15.75" customHeight="1" x14ac:dyDescent="0.25">
      <c r="A8" s="51" t="s">
        <v>443</v>
      </c>
      <c r="B8" s="146">
        <v>0</v>
      </c>
      <c r="C8" s="146">
        <v>0</v>
      </c>
      <c r="D8" s="53">
        <v>0</v>
      </c>
      <c r="E8" s="53">
        <v>0</v>
      </c>
      <c r="F8" s="53">
        <v>0</v>
      </c>
      <c r="G8" s="53">
        <v>0</v>
      </c>
    </row>
    <row r="9" spans="1:7" x14ac:dyDescent="0.25">
      <c r="A9" s="51" t="s">
        <v>444</v>
      </c>
      <c r="B9" s="146">
        <v>1633682.83</v>
      </c>
      <c r="C9" s="146">
        <v>218350</v>
      </c>
      <c r="D9" s="53">
        <v>4379617.5299999993</v>
      </c>
      <c r="E9" s="53">
        <v>1746277.29</v>
      </c>
      <c r="F9" s="53">
        <v>1305819.5</v>
      </c>
      <c r="G9" s="53">
        <v>1125000</v>
      </c>
    </row>
    <row r="10" spans="1:7" x14ac:dyDescent="0.25">
      <c r="A10" s="51" t="s">
        <v>445</v>
      </c>
      <c r="B10" s="146">
        <v>9746274.6500000004</v>
      </c>
      <c r="C10" s="146">
        <v>5111137.9400000004</v>
      </c>
      <c r="D10" s="53">
        <v>9530581.1100000031</v>
      </c>
      <c r="E10" s="53">
        <v>10074012.819999998</v>
      </c>
      <c r="F10" s="53">
        <v>9985601.0899999999</v>
      </c>
      <c r="G10" s="53">
        <v>11233536.77</v>
      </c>
    </row>
    <row r="11" spans="1:7" x14ac:dyDescent="0.25">
      <c r="A11" s="51" t="s">
        <v>446</v>
      </c>
      <c r="B11" s="146">
        <v>12523142.01</v>
      </c>
      <c r="C11" s="146">
        <v>5819297.5899999999</v>
      </c>
      <c r="D11" s="53">
        <v>15617254.870000003</v>
      </c>
      <c r="E11" s="53">
        <v>15201739.899999997</v>
      </c>
      <c r="F11" s="53">
        <v>14490875.839999998</v>
      </c>
      <c r="G11" s="53">
        <v>14180373.51</v>
      </c>
    </row>
    <row r="12" spans="1:7" x14ac:dyDescent="0.25">
      <c r="A12" s="51" t="s">
        <v>447</v>
      </c>
      <c r="B12" s="146">
        <v>7432982.0499999998</v>
      </c>
      <c r="C12" s="146">
        <v>4238326.8600000003</v>
      </c>
      <c r="D12" s="53">
        <v>6028618.3700000001</v>
      </c>
      <c r="E12" s="53">
        <v>6196002.4999999991</v>
      </c>
      <c r="F12" s="53">
        <v>4177610.25</v>
      </c>
      <c r="G12" s="53">
        <v>3745715.73</v>
      </c>
    </row>
    <row r="13" spans="1:7" x14ac:dyDescent="0.25">
      <c r="A13" s="52" t="s">
        <v>448</v>
      </c>
      <c r="B13" s="146">
        <v>0</v>
      </c>
      <c r="C13" s="146">
        <v>0</v>
      </c>
      <c r="D13" s="53">
        <v>0</v>
      </c>
      <c r="E13" s="53">
        <v>0</v>
      </c>
      <c r="F13" s="53">
        <v>0</v>
      </c>
      <c r="G13" s="53">
        <v>0</v>
      </c>
    </row>
    <row r="14" spans="1:7" x14ac:dyDescent="0.25">
      <c r="A14" s="51" t="s">
        <v>449</v>
      </c>
      <c r="B14" s="146">
        <v>126181884</v>
      </c>
      <c r="C14" s="146">
        <v>96429988.700000003</v>
      </c>
      <c r="D14" s="53">
        <v>189727299.74000001</v>
      </c>
      <c r="E14" s="53">
        <v>184899566.31</v>
      </c>
      <c r="F14" s="53">
        <v>198130987.38</v>
      </c>
      <c r="G14" s="53">
        <v>202977186.34999999</v>
      </c>
    </row>
    <row r="15" spans="1:7" x14ac:dyDescent="0.25">
      <c r="A15" s="51" t="s">
        <v>450</v>
      </c>
      <c r="B15" s="146">
        <v>14925498.060000001</v>
      </c>
      <c r="C15" s="146">
        <v>1195581.76</v>
      </c>
      <c r="D15" s="53">
        <v>2676704.3699999996</v>
      </c>
      <c r="E15" s="53">
        <v>-2.3283064365386963E-10</v>
      </c>
      <c r="F15" s="53">
        <v>8664328.879999999</v>
      </c>
      <c r="G15" s="53">
        <v>5054103.29</v>
      </c>
    </row>
    <row r="16" spans="1:7" x14ac:dyDescent="0.25">
      <c r="A16" s="51" t="s">
        <v>451</v>
      </c>
      <c r="B16" s="146">
        <v>0</v>
      </c>
      <c r="C16" s="146">
        <v>0</v>
      </c>
      <c r="D16" s="53">
        <v>84194999.849999994</v>
      </c>
      <c r="E16" s="53">
        <v>25849061.289999999</v>
      </c>
      <c r="F16" s="53">
        <v>12904066.129999999</v>
      </c>
      <c r="G16" s="53">
        <v>7991594.25</v>
      </c>
    </row>
    <row r="17" spans="1:7" x14ac:dyDescent="0.25">
      <c r="A17" s="51" t="s">
        <v>452</v>
      </c>
      <c r="B17" s="146">
        <v>0</v>
      </c>
      <c r="C17" s="146">
        <v>0</v>
      </c>
      <c r="D17" s="53">
        <v>425</v>
      </c>
      <c r="E17" s="53">
        <v>172</v>
      </c>
      <c r="F17" s="53">
        <v>0</v>
      </c>
      <c r="G17" s="53">
        <v>0</v>
      </c>
    </row>
    <row r="18" spans="1:7" x14ac:dyDescent="0.25">
      <c r="A18" s="75" t="s">
        <v>453</v>
      </c>
      <c r="B18" s="146">
        <v>0</v>
      </c>
      <c r="C18" s="146">
        <v>0</v>
      </c>
      <c r="D18" s="53">
        <v>177192.06</v>
      </c>
      <c r="E18" s="53">
        <v>18091737.48</v>
      </c>
      <c r="F18" s="53">
        <v>0</v>
      </c>
      <c r="G18" s="53">
        <v>0</v>
      </c>
    </row>
    <row r="19" spans="1:7" x14ac:dyDescent="0.25">
      <c r="A19" s="51"/>
      <c r="B19" s="58"/>
      <c r="C19" s="58"/>
      <c r="D19" s="58"/>
      <c r="E19" s="58"/>
      <c r="F19" s="58"/>
      <c r="G19" s="58"/>
    </row>
    <row r="20" spans="1:7" x14ac:dyDescent="0.25">
      <c r="A20" s="3" t="s">
        <v>484</v>
      </c>
      <c r="B20" s="100">
        <f>SUM(B21:B25)</f>
        <v>160460901.61000001</v>
      </c>
      <c r="C20" s="100">
        <f t="shared" ref="C20:G20" si="1">SUM(C21:C25)</f>
        <v>85732915.069999993</v>
      </c>
      <c r="D20" s="100">
        <f t="shared" si="1"/>
        <v>175067683</v>
      </c>
      <c r="E20" s="100">
        <f t="shared" si="1"/>
        <v>185337957.49000001</v>
      </c>
      <c r="F20" s="100">
        <f t="shared" si="1"/>
        <v>192511841.97999999</v>
      </c>
      <c r="G20" s="100">
        <f t="shared" si="1"/>
        <v>191268907.46000001</v>
      </c>
    </row>
    <row r="21" spans="1:7" x14ac:dyDescent="0.25">
      <c r="A21" s="51" t="s">
        <v>456</v>
      </c>
      <c r="B21" s="146">
        <v>156750072.30000001</v>
      </c>
      <c r="C21" s="146">
        <v>82845810</v>
      </c>
      <c r="D21" s="53">
        <v>175067258</v>
      </c>
      <c r="E21" s="53">
        <v>174610204</v>
      </c>
      <c r="F21" s="53">
        <v>178755322</v>
      </c>
      <c r="G21" s="53">
        <v>189389415</v>
      </c>
    </row>
    <row r="22" spans="1:7" x14ac:dyDescent="0.25">
      <c r="A22" s="51" t="s">
        <v>457</v>
      </c>
      <c r="B22" s="146">
        <v>0</v>
      </c>
      <c r="C22" s="146">
        <v>2887105.07</v>
      </c>
      <c r="D22" s="53">
        <v>0</v>
      </c>
      <c r="E22" s="53">
        <v>10727416.49</v>
      </c>
      <c r="F22" s="53">
        <v>13756519.98</v>
      </c>
      <c r="G22" s="53">
        <v>1879492.46</v>
      </c>
    </row>
    <row r="23" spans="1:7" x14ac:dyDescent="0.25">
      <c r="A23" s="51" t="s">
        <v>458</v>
      </c>
      <c r="B23" s="146">
        <v>0</v>
      </c>
      <c r="C23" s="146">
        <v>0</v>
      </c>
      <c r="D23" s="53">
        <v>0</v>
      </c>
      <c r="E23" s="53">
        <v>0</v>
      </c>
      <c r="F23" s="53">
        <v>0</v>
      </c>
      <c r="G23" s="53">
        <v>0</v>
      </c>
    </row>
    <row r="24" spans="1:7" ht="30" x14ac:dyDescent="0.25">
      <c r="A24" s="52" t="s">
        <v>459</v>
      </c>
      <c r="B24" s="146">
        <v>3710829.31</v>
      </c>
      <c r="C24" s="146">
        <v>0</v>
      </c>
      <c r="D24" s="53">
        <v>0</v>
      </c>
      <c r="E24" s="53">
        <v>0</v>
      </c>
      <c r="F24" s="53">
        <v>0</v>
      </c>
      <c r="G24" s="53">
        <v>0</v>
      </c>
    </row>
    <row r="25" spans="1:7" x14ac:dyDescent="0.25">
      <c r="A25" s="52" t="s">
        <v>460</v>
      </c>
      <c r="B25" s="146">
        <v>0</v>
      </c>
      <c r="C25" s="146">
        <v>0</v>
      </c>
      <c r="D25" s="53">
        <v>425</v>
      </c>
      <c r="E25" s="53">
        <v>337</v>
      </c>
      <c r="F25" s="53">
        <v>0</v>
      </c>
      <c r="G25" s="53">
        <v>0</v>
      </c>
    </row>
    <row r="26" spans="1:7" x14ac:dyDescent="0.25">
      <c r="A26" s="60"/>
      <c r="B26" s="59"/>
      <c r="C26" s="59"/>
      <c r="D26" s="59"/>
      <c r="E26" s="59"/>
      <c r="F26" s="59"/>
      <c r="G26" s="59"/>
    </row>
    <row r="27" spans="1:7" x14ac:dyDescent="0.25">
      <c r="A27" s="3" t="s">
        <v>485</v>
      </c>
      <c r="B27" s="100">
        <f>SUM(B28)</f>
        <v>0</v>
      </c>
      <c r="C27" s="100">
        <f t="shared" ref="C27:G27" si="2">SUM(C28)</f>
        <v>0</v>
      </c>
      <c r="D27" s="100">
        <f t="shared" si="2"/>
        <v>0</v>
      </c>
      <c r="E27" s="100">
        <f t="shared" si="2"/>
        <v>0</v>
      </c>
      <c r="F27" s="100">
        <f t="shared" si="2"/>
        <v>2594538.7599999998</v>
      </c>
      <c r="G27" s="100">
        <f t="shared" si="2"/>
        <v>58001549.625</v>
      </c>
    </row>
    <row r="28" spans="1:7" x14ac:dyDescent="0.25">
      <c r="A28" s="51" t="s">
        <v>291</v>
      </c>
      <c r="B28" s="53">
        <v>0</v>
      </c>
      <c r="C28" s="53">
        <v>0</v>
      </c>
      <c r="D28" s="53">
        <v>0</v>
      </c>
      <c r="E28" s="53">
        <v>0</v>
      </c>
      <c r="F28" s="53">
        <v>2594538.7599999998</v>
      </c>
      <c r="G28" s="53">
        <v>58001549.625</v>
      </c>
    </row>
    <row r="29" spans="1:7" x14ac:dyDescent="0.25">
      <c r="A29" s="39"/>
      <c r="B29" s="61"/>
      <c r="C29" s="61"/>
      <c r="D29" s="61"/>
      <c r="E29" s="61"/>
      <c r="F29" s="61"/>
      <c r="G29" s="61"/>
    </row>
    <row r="30" spans="1:7" ht="14.45" customHeight="1" x14ac:dyDescent="0.25">
      <c r="A30" s="3" t="s">
        <v>486</v>
      </c>
      <c r="B30" s="100">
        <f>B6+B20+B27</f>
        <v>354433339.59000003</v>
      </c>
      <c r="C30" s="100">
        <f t="shared" ref="C30:G30" si="3">C6+C20+C27</f>
        <v>223661083.02999997</v>
      </c>
      <c r="D30" s="100">
        <f t="shared" si="3"/>
        <v>515730307.80000001</v>
      </c>
      <c r="E30" s="100">
        <f t="shared" si="3"/>
        <v>476522715.84000003</v>
      </c>
      <c r="F30" s="100">
        <f t="shared" si="3"/>
        <v>475716286.68999994</v>
      </c>
      <c r="G30" s="100">
        <f t="shared" si="3"/>
        <v>546732608.19500005</v>
      </c>
    </row>
    <row r="31" spans="1:7" ht="14.45" customHeight="1" x14ac:dyDescent="0.25">
      <c r="A31" s="39"/>
      <c r="B31" s="103"/>
      <c r="C31" s="103"/>
      <c r="D31" s="103"/>
      <c r="E31" s="103"/>
      <c r="F31" s="103"/>
      <c r="G31" s="103"/>
    </row>
    <row r="32" spans="1:7" x14ac:dyDescent="0.25">
      <c r="A32" s="106" t="s">
        <v>293</v>
      </c>
      <c r="B32" s="47"/>
      <c r="C32" s="47"/>
      <c r="D32" s="47"/>
      <c r="E32" s="47"/>
      <c r="F32" s="47"/>
      <c r="G32" s="47"/>
    </row>
    <row r="33" spans="1:7" ht="30" x14ac:dyDescent="0.25">
      <c r="A33" s="104" t="s">
        <v>464</v>
      </c>
      <c r="B33" s="53">
        <v>0</v>
      </c>
      <c r="C33" s="53">
        <v>0</v>
      </c>
      <c r="D33" s="53">
        <v>0</v>
      </c>
      <c r="E33" s="53">
        <v>0</v>
      </c>
      <c r="F33" s="53">
        <v>2594538.7599999998</v>
      </c>
      <c r="G33" s="53">
        <v>58001549.625</v>
      </c>
    </row>
    <row r="34" spans="1:7" ht="30" x14ac:dyDescent="0.25">
      <c r="A34" s="104" t="s">
        <v>295</v>
      </c>
      <c r="B34" s="74">
        <v>0</v>
      </c>
      <c r="C34" s="74">
        <v>0</v>
      </c>
      <c r="D34" s="74">
        <v>0</v>
      </c>
      <c r="E34" s="74">
        <v>0</v>
      </c>
      <c r="F34" s="74">
        <v>0</v>
      </c>
      <c r="G34" s="74">
        <v>0</v>
      </c>
    </row>
    <row r="35" spans="1:7" x14ac:dyDescent="0.25">
      <c r="A35" s="47" t="s">
        <v>465</v>
      </c>
      <c r="B35" s="74">
        <v>0</v>
      </c>
      <c r="C35" s="74">
        <v>0</v>
      </c>
      <c r="D35" s="74">
        <v>0</v>
      </c>
      <c r="E35" s="74">
        <v>0</v>
      </c>
      <c r="F35" s="16">
        <f>F33+F34</f>
        <v>2594538.7599999998</v>
      </c>
      <c r="G35" s="16">
        <f>G33+G34</f>
        <v>58001549.625</v>
      </c>
    </row>
    <row r="36" spans="1:7" x14ac:dyDescent="0.25">
      <c r="A36" s="48"/>
      <c r="B36" s="48"/>
      <c r="C36" s="48"/>
      <c r="D36" s="48"/>
      <c r="E36" s="48"/>
      <c r="F36" s="48"/>
      <c r="G36" s="48"/>
    </row>
    <row r="38" spans="1:7" x14ac:dyDescent="0.25">
      <c r="A38" t="s">
        <v>487</v>
      </c>
    </row>
    <row r="39" spans="1:7" x14ac:dyDescent="0.25">
      <c r="A39" t="s">
        <v>488</v>
      </c>
    </row>
  </sheetData>
  <mergeCells count="4">
    <mergeCell ref="A1:G1"/>
    <mergeCell ref="A2:G2"/>
    <mergeCell ref="A3:G3"/>
    <mergeCell ref="A4:G4"/>
  </mergeCells>
  <dataValidations count="2">
    <dataValidation type="decimal" allowBlank="1" showInputMessage="1" showErrorMessage="1" sqref="B33:G33 B6:G18 B20:G30" xr:uid="{AA497E60-B91B-4757-8672-670C9F066023}">
      <formula1>-1.79769313486231E+100</formula1>
      <formula2>1.79769313486231E+100</formula2>
    </dataValidation>
    <dataValidation allowBlank="1" showInputMessage="1" showErrorMessage="1" prompt="Año 1 (c)" sqref="B5:F5" xr:uid="{24976B20-224C-43B9-93C3-67DBD351E8CD}"/>
  </dataValidations>
  <printOptions horizontalCentered="1"/>
  <pageMargins left="0.25" right="0.25" top="0.75" bottom="0.75" header="0.3" footer="0.3"/>
  <pageSetup scale="69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785C-7EEC-4F9B-854C-EA304F1F7EEA}">
  <sheetPr>
    <outlinePr summaryBelow="0"/>
    <pageSetUpPr fitToPage="1"/>
  </sheetPr>
  <dimension ref="A1:G32"/>
  <sheetViews>
    <sheetView showGridLines="0" zoomScale="75" zoomScaleNormal="75" workbookViewId="0">
      <selection sqref="A1:G32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6" width="22.28515625" bestFit="1" customWidth="1"/>
    <col min="7" max="7" width="19.5703125" bestFit="1" customWidth="1"/>
  </cols>
  <sheetData>
    <row r="1" spans="1:7" x14ac:dyDescent="0.25">
      <c r="A1" s="166" t="s">
        <v>489</v>
      </c>
      <c r="B1" s="149"/>
      <c r="C1" s="149"/>
      <c r="D1" s="149"/>
      <c r="E1" s="149"/>
      <c r="F1" s="149"/>
      <c r="G1" s="150"/>
    </row>
    <row r="2" spans="1:7" x14ac:dyDescent="0.25">
      <c r="A2" s="151" t="str">
        <f>'Formato 1'!A2</f>
        <v>MUNICIPIO DE ACAMBARO, GTO.</v>
      </c>
      <c r="B2" s="152"/>
      <c r="C2" s="152"/>
      <c r="D2" s="152"/>
      <c r="E2" s="152"/>
      <c r="F2" s="152"/>
      <c r="G2" s="153"/>
    </row>
    <row r="3" spans="1:7" x14ac:dyDescent="0.25">
      <c r="A3" s="154" t="s">
        <v>490</v>
      </c>
      <c r="B3" s="155"/>
      <c r="C3" s="155"/>
      <c r="D3" s="155"/>
      <c r="E3" s="155"/>
      <c r="F3" s="155"/>
      <c r="G3" s="156"/>
    </row>
    <row r="4" spans="1:7" x14ac:dyDescent="0.25">
      <c r="A4" s="154" t="s">
        <v>2</v>
      </c>
      <c r="B4" s="155"/>
      <c r="C4" s="155"/>
      <c r="D4" s="155"/>
      <c r="E4" s="155"/>
      <c r="F4" s="155"/>
      <c r="G4" s="156"/>
    </row>
    <row r="5" spans="1:7" x14ac:dyDescent="0.25">
      <c r="A5" s="101" t="s">
        <v>5</v>
      </c>
      <c r="B5" s="126">
        <v>2021</v>
      </c>
      <c r="C5" s="125">
        <v>2022</v>
      </c>
      <c r="D5" s="125">
        <v>2023</v>
      </c>
      <c r="E5" s="125">
        <v>2024</v>
      </c>
      <c r="F5" s="125">
        <v>2025</v>
      </c>
      <c r="G5" s="125">
        <v>2026</v>
      </c>
    </row>
    <row r="6" spans="1:7" ht="15.75" customHeight="1" x14ac:dyDescent="0.25">
      <c r="A6" s="25" t="s">
        <v>468</v>
      </c>
      <c r="B6" s="100">
        <f>SUM(B7:B15)</f>
        <v>191960133.59000003</v>
      </c>
      <c r="C6" s="100">
        <f t="shared" ref="C6:G6" si="0">SUM(C7:C15)</f>
        <v>125666218.73</v>
      </c>
      <c r="D6" s="100">
        <f t="shared" si="0"/>
        <v>301395690.52999997</v>
      </c>
      <c r="E6" s="100">
        <f t="shared" si="0"/>
        <v>387791674.79999995</v>
      </c>
      <c r="F6" s="100">
        <f t="shared" si="0"/>
        <v>260027048.46000004</v>
      </c>
      <c r="G6" s="100">
        <f t="shared" si="0"/>
        <v>251965913.87000021</v>
      </c>
    </row>
    <row r="7" spans="1:7" x14ac:dyDescent="0.25">
      <c r="A7" s="51" t="s">
        <v>469</v>
      </c>
      <c r="B7" s="53">
        <v>115332655.2</v>
      </c>
      <c r="C7" s="53">
        <v>75559475.810000002</v>
      </c>
      <c r="D7" s="53">
        <v>136025625.16999993</v>
      </c>
      <c r="E7" s="53">
        <v>172575355.80000004</v>
      </c>
      <c r="F7" s="53">
        <v>185620110.59</v>
      </c>
      <c r="G7" s="53">
        <v>178337818.8500002</v>
      </c>
    </row>
    <row r="8" spans="1:7" ht="15.75" customHeight="1" x14ac:dyDescent="0.25">
      <c r="A8" s="51" t="s">
        <v>470</v>
      </c>
      <c r="B8" s="53">
        <v>12174208.540000003</v>
      </c>
      <c r="C8" s="53">
        <v>5835816.46</v>
      </c>
      <c r="D8" s="53">
        <v>17201243.620000001</v>
      </c>
      <c r="E8" s="53">
        <v>17097807.629999995</v>
      </c>
      <c r="F8" s="53">
        <v>15553734.5</v>
      </c>
      <c r="G8" s="53">
        <v>12574958.762500001</v>
      </c>
    </row>
    <row r="9" spans="1:7" x14ac:dyDescent="0.25">
      <c r="A9" s="51" t="s">
        <v>471</v>
      </c>
      <c r="B9" s="53">
        <v>28795816.690000005</v>
      </c>
      <c r="C9" s="53">
        <v>28927400.309999999</v>
      </c>
      <c r="D9" s="53">
        <v>50102459.610000014</v>
      </c>
      <c r="E9" s="53">
        <v>36873760.409999996</v>
      </c>
      <c r="F9" s="53">
        <v>32333459.490000006</v>
      </c>
      <c r="G9" s="53">
        <v>22946286.017500002</v>
      </c>
    </row>
    <row r="10" spans="1:7" x14ac:dyDescent="0.25">
      <c r="A10" s="51" t="s">
        <v>472</v>
      </c>
      <c r="B10" s="53">
        <v>28747969.080000006</v>
      </c>
      <c r="C10" s="53">
        <v>9370916.3599999994</v>
      </c>
      <c r="D10" s="53">
        <v>38070958.149999991</v>
      </c>
      <c r="E10" s="53">
        <v>55620964.250000007</v>
      </c>
      <c r="F10" s="53">
        <v>25796511.860000003</v>
      </c>
      <c r="G10" s="53">
        <v>29068871.52</v>
      </c>
    </row>
    <row r="11" spans="1:7" x14ac:dyDescent="0.25">
      <c r="A11" s="51" t="s">
        <v>473</v>
      </c>
      <c r="B11" s="53">
        <v>429285.65</v>
      </c>
      <c r="C11" s="53">
        <v>311620</v>
      </c>
      <c r="D11" s="53">
        <v>15632024.890000001</v>
      </c>
      <c r="E11" s="53">
        <v>1703142.5</v>
      </c>
      <c r="F11" s="53">
        <v>645896.52</v>
      </c>
      <c r="G11" s="53">
        <v>693970</v>
      </c>
    </row>
    <row r="12" spans="1:7" x14ac:dyDescent="0.25">
      <c r="A12" s="51" t="s">
        <v>474</v>
      </c>
      <c r="B12" s="53">
        <v>6370687.3299999991</v>
      </c>
      <c r="C12" s="53">
        <v>1373557.29</v>
      </c>
      <c r="D12" s="53">
        <v>42293907.120000005</v>
      </c>
      <c r="E12" s="53">
        <v>103110705.37999992</v>
      </c>
      <c r="F12" s="53">
        <v>0</v>
      </c>
      <c r="G12" s="53">
        <v>0</v>
      </c>
    </row>
    <row r="13" spans="1:7" x14ac:dyDescent="0.25">
      <c r="A13" s="52" t="s">
        <v>475</v>
      </c>
      <c r="B13" s="53">
        <v>0</v>
      </c>
      <c r="C13" s="53">
        <v>0</v>
      </c>
      <c r="D13" s="53">
        <v>0</v>
      </c>
      <c r="E13" s="53">
        <v>0</v>
      </c>
      <c r="F13" s="53">
        <v>0</v>
      </c>
      <c r="G13" s="53">
        <v>8001984.7200000007</v>
      </c>
    </row>
    <row r="14" spans="1:7" x14ac:dyDescent="0.25">
      <c r="A14" s="51" t="s">
        <v>476</v>
      </c>
      <c r="B14" s="53">
        <v>0</v>
      </c>
      <c r="C14" s="53">
        <v>0</v>
      </c>
      <c r="D14" s="53">
        <v>2063671.97</v>
      </c>
      <c r="E14" s="53">
        <v>792424.83000000007</v>
      </c>
      <c r="F14" s="53">
        <v>0</v>
      </c>
      <c r="G14" s="53">
        <v>262500</v>
      </c>
    </row>
    <row r="15" spans="1:7" x14ac:dyDescent="0.25">
      <c r="A15" s="51" t="s">
        <v>477</v>
      </c>
      <c r="B15" s="53">
        <v>109511.1</v>
      </c>
      <c r="C15" s="53">
        <v>4287432.5</v>
      </c>
      <c r="D15" s="53">
        <v>5800</v>
      </c>
      <c r="E15" s="53">
        <v>17514</v>
      </c>
      <c r="F15" s="53">
        <v>77335.5</v>
      </c>
      <c r="G15" s="53">
        <v>79524</v>
      </c>
    </row>
    <row r="16" spans="1:7" x14ac:dyDescent="0.25">
      <c r="A16" s="51"/>
      <c r="B16" s="58"/>
      <c r="C16" s="58"/>
      <c r="D16" s="58"/>
      <c r="E16" s="58"/>
      <c r="F16" s="58"/>
      <c r="G16" s="58"/>
    </row>
    <row r="17" spans="1:7" x14ac:dyDescent="0.25">
      <c r="A17" s="3" t="s">
        <v>478</v>
      </c>
      <c r="B17" s="100">
        <f>SUM(B18:B26)</f>
        <v>234716654.11999995</v>
      </c>
      <c r="C17" s="100">
        <f t="shared" ref="C17:G17" si="1">SUM(C18:C26)</f>
        <v>11644082.619999999</v>
      </c>
      <c r="D17" s="100">
        <f t="shared" si="1"/>
        <v>209379024.05000001</v>
      </c>
      <c r="E17" s="100">
        <f t="shared" si="1"/>
        <v>165123836.44</v>
      </c>
      <c r="F17" s="100">
        <f t="shared" si="1"/>
        <v>173094485.31</v>
      </c>
      <c r="G17" s="100">
        <f t="shared" si="1"/>
        <v>294893974.47500008</v>
      </c>
    </row>
    <row r="18" spans="1:7" x14ac:dyDescent="0.25">
      <c r="A18" s="51" t="s">
        <v>469</v>
      </c>
      <c r="B18" s="53">
        <v>24920158.189999998</v>
      </c>
      <c r="C18" s="53">
        <v>567578.21</v>
      </c>
      <c r="D18" s="53">
        <v>31854160.860000007</v>
      </c>
      <c r="E18" s="53">
        <v>10709694.770000001</v>
      </c>
      <c r="F18" s="53">
        <v>9497967.6600000001</v>
      </c>
      <c r="G18" s="53">
        <v>18127549.802500002</v>
      </c>
    </row>
    <row r="19" spans="1:7" x14ac:dyDescent="0.25">
      <c r="A19" s="51" t="s">
        <v>470</v>
      </c>
      <c r="B19" s="53">
        <v>4689781.26</v>
      </c>
      <c r="C19" s="53">
        <v>0</v>
      </c>
      <c r="D19" s="53">
        <v>2185325.8400000003</v>
      </c>
      <c r="E19" s="53">
        <v>5736536.3299999991</v>
      </c>
      <c r="F19" s="53">
        <v>6102110.0100000007</v>
      </c>
      <c r="G19" s="53">
        <v>5842003.2874999996</v>
      </c>
    </row>
    <row r="20" spans="1:7" x14ac:dyDescent="0.25">
      <c r="A20" s="51" t="s">
        <v>471</v>
      </c>
      <c r="B20" s="53">
        <v>43474814.160000004</v>
      </c>
      <c r="C20" s="53">
        <v>90</v>
      </c>
      <c r="D20" s="53">
        <v>60512622.63000001</v>
      </c>
      <c r="E20" s="53">
        <v>73094603.679999977</v>
      </c>
      <c r="F20" s="53">
        <v>77419776.710000008</v>
      </c>
      <c r="G20" s="53">
        <v>82555849.697500005</v>
      </c>
    </row>
    <row r="21" spans="1:7" x14ac:dyDescent="0.25">
      <c r="A21" s="51" t="s">
        <v>472</v>
      </c>
      <c r="B21" s="53">
        <v>11154658.530000007</v>
      </c>
      <c r="C21" s="53">
        <v>0</v>
      </c>
      <c r="D21" s="53">
        <v>12366494.730000002</v>
      </c>
      <c r="E21" s="53">
        <v>7765834.9500000002</v>
      </c>
      <c r="F21" s="53">
        <v>6601578.2700000005</v>
      </c>
      <c r="G21" s="53">
        <v>515810.44500000001</v>
      </c>
    </row>
    <row r="22" spans="1:7" x14ac:dyDescent="0.25">
      <c r="A22" s="52" t="s">
        <v>473</v>
      </c>
      <c r="B22" s="53">
        <v>13475011.740000002</v>
      </c>
      <c r="C22" s="53">
        <v>0</v>
      </c>
      <c r="D22" s="53">
        <v>8519273.9600000009</v>
      </c>
      <c r="E22" s="53">
        <v>11846733.950000001</v>
      </c>
      <c r="F22" s="53">
        <v>7341011.8799999999</v>
      </c>
      <c r="G22" s="53">
        <v>9914215.182500001</v>
      </c>
    </row>
    <row r="23" spans="1:7" x14ac:dyDescent="0.25">
      <c r="A23" s="52" t="s">
        <v>474</v>
      </c>
      <c r="B23" s="53">
        <v>136748117.03999996</v>
      </c>
      <c r="C23" s="53">
        <v>10982408.939999999</v>
      </c>
      <c r="D23" s="53">
        <v>93469693.920000002</v>
      </c>
      <c r="E23" s="53">
        <v>55518439.790000014</v>
      </c>
      <c r="F23" s="53">
        <v>66132040.780000009</v>
      </c>
      <c r="G23" s="53">
        <v>176759556.05500007</v>
      </c>
    </row>
    <row r="24" spans="1:7" x14ac:dyDescent="0.25">
      <c r="A24" s="52" t="s">
        <v>475</v>
      </c>
      <c r="B24" s="53">
        <v>0</v>
      </c>
      <c r="C24" s="53">
        <v>0</v>
      </c>
      <c r="D24" s="53">
        <v>0</v>
      </c>
      <c r="E24" s="53">
        <v>0</v>
      </c>
      <c r="F24" s="53">
        <v>0</v>
      </c>
      <c r="G24" s="53">
        <v>0</v>
      </c>
    </row>
    <row r="25" spans="1:7" x14ac:dyDescent="0.25">
      <c r="A25" s="52" t="s">
        <v>479</v>
      </c>
      <c r="B25" s="53">
        <v>254113.19999999998</v>
      </c>
      <c r="C25" s="53">
        <v>94005.47</v>
      </c>
      <c r="D25" s="53">
        <v>471452.11</v>
      </c>
      <c r="E25" s="53">
        <v>451992.97</v>
      </c>
      <c r="F25" s="53">
        <v>0</v>
      </c>
      <c r="G25" s="53">
        <v>1178990.0049999999</v>
      </c>
    </row>
    <row r="26" spans="1:7" x14ac:dyDescent="0.25">
      <c r="A26" s="52" t="s">
        <v>477</v>
      </c>
      <c r="B26" s="53">
        <v>0</v>
      </c>
      <c r="C26" s="53">
        <v>0</v>
      </c>
      <c r="D26" s="53">
        <v>0</v>
      </c>
      <c r="E26" s="53">
        <v>0</v>
      </c>
      <c r="F26" s="53">
        <v>0</v>
      </c>
      <c r="G26" s="53">
        <v>0</v>
      </c>
    </row>
    <row r="27" spans="1:7" x14ac:dyDescent="0.25">
      <c r="A27" s="39" t="s">
        <v>454</v>
      </c>
      <c r="B27" s="61"/>
      <c r="C27" s="61"/>
      <c r="D27" s="61"/>
      <c r="E27" s="61"/>
      <c r="F27" s="61"/>
      <c r="G27" s="61"/>
    </row>
    <row r="28" spans="1:7" ht="14.45" customHeight="1" x14ac:dyDescent="0.25">
      <c r="A28" s="3" t="s">
        <v>480</v>
      </c>
      <c r="B28" s="100">
        <f>B6+B17</f>
        <v>426676787.70999998</v>
      </c>
      <c r="C28" s="100">
        <f t="shared" ref="C28:G28" si="2">C6+C17</f>
        <v>137310301.34999999</v>
      </c>
      <c r="D28" s="100">
        <f t="shared" si="2"/>
        <v>510774714.57999998</v>
      </c>
      <c r="E28" s="100">
        <f t="shared" si="2"/>
        <v>552915511.24000001</v>
      </c>
      <c r="F28" s="100">
        <f t="shared" si="2"/>
        <v>433121533.77000004</v>
      </c>
      <c r="G28" s="100">
        <f t="shared" si="2"/>
        <v>546859888.34500027</v>
      </c>
    </row>
    <row r="29" spans="1:7" x14ac:dyDescent="0.25">
      <c r="A29" s="48"/>
      <c r="B29" s="48"/>
      <c r="C29" s="48"/>
      <c r="D29" s="48"/>
      <c r="E29" s="48"/>
      <c r="F29" s="48"/>
      <c r="G29" s="48"/>
    </row>
    <row r="31" spans="1:7" x14ac:dyDescent="0.25">
      <c r="A31" t="s">
        <v>491</v>
      </c>
    </row>
    <row r="32" spans="1:7" x14ac:dyDescent="0.25">
      <c r="A32" t="s">
        <v>492</v>
      </c>
    </row>
  </sheetData>
  <mergeCells count="4">
    <mergeCell ref="A1:G1"/>
    <mergeCell ref="A2:G2"/>
    <mergeCell ref="A3:G3"/>
    <mergeCell ref="A4:G4"/>
  </mergeCells>
  <dataValidations count="1">
    <dataValidation type="decimal" allowBlank="1" showInputMessage="1" showErrorMessage="1" sqref="B6:G15 B17:G28" xr:uid="{D53A14A3-CBF5-44EE-A428-D1EC9A5DC010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69" orientation="landscape" horizontalDpi="1200" verticalDpi="12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36388-5D1A-4DAE-8143-BDFC1B40B88B}">
  <sheetPr>
    <outlinePr summaryBelow="0"/>
    <pageSetUpPr fitToPage="1"/>
  </sheetPr>
  <dimension ref="A1:F67"/>
  <sheetViews>
    <sheetView showGridLines="0" zoomScale="75" zoomScaleNormal="75" workbookViewId="0">
      <selection sqref="A1:F67"/>
    </sheetView>
  </sheetViews>
  <sheetFormatPr baseColWidth="10" defaultColWidth="11" defaultRowHeight="15" x14ac:dyDescent="0.25"/>
  <cols>
    <col min="1" max="1" width="68.85546875" bestFit="1" customWidth="1"/>
    <col min="2" max="2" width="21.85546875" bestFit="1" customWidth="1"/>
    <col min="3" max="3" width="19.85546875" customWidth="1"/>
    <col min="4" max="4" width="20.85546875" bestFit="1" customWidth="1"/>
    <col min="5" max="5" width="22.28515625" bestFit="1" customWidth="1"/>
    <col min="6" max="6" width="22.140625" customWidth="1"/>
  </cols>
  <sheetData>
    <row r="1" spans="1:6" x14ac:dyDescent="0.25">
      <c r="A1" s="166" t="s">
        <v>493</v>
      </c>
      <c r="B1" s="149"/>
      <c r="C1" s="149"/>
      <c r="D1" s="149"/>
      <c r="E1" s="149"/>
      <c r="F1" s="149"/>
    </row>
    <row r="2" spans="1:6" x14ac:dyDescent="0.25">
      <c r="A2" s="151" t="str">
        <f>'Formato 1'!A2</f>
        <v>MUNICIPIO DE ACAMBARO, GTO.</v>
      </c>
      <c r="B2" s="152"/>
      <c r="C2" s="152"/>
      <c r="D2" s="152"/>
      <c r="E2" s="152"/>
      <c r="F2" s="153"/>
    </row>
    <row r="3" spans="1:6" x14ac:dyDescent="0.25">
      <c r="A3" s="154" t="s">
        <v>494</v>
      </c>
      <c r="B3" s="155"/>
      <c r="C3" s="155"/>
      <c r="D3" s="155"/>
      <c r="E3" s="155"/>
      <c r="F3" s="156"/>
    </row>
    <row r="4" spans="1:6" ht="30" x14ac:dyDescent="0.25">
      <c r="A4" s="101" t="s">
        <v>5</v>
      </c>
      <c r="B4" s="7" t="s">
        <v>495</v>
      </c>
      <c r="C4" s="32" t="s">
        <v>496</v>
      </c>
      <c r="D4" s="32" t="s">
        <v>497</v>
      </c>
      <c r="E4" s="32" t="s">
        <v>498</v>
      </c>
      <c r="F4" s="32" t="s">
        <v>499</v>
      </c>
    </row>
    <row r="5" spans="1:6" ht="15.75" customHeight="1" x14ac:dyDescent="0.25">
      <c r="A5" s="105" t="s">
        <v>500</v>
      </c>
      <c r="B5" s="110"/>
      <c r="C5" s="110"/>
      <c r="D5" s="110"/>
      <c r="E5" s="110"/>
      <c r="F5" s="110"/>
    </row>
    <row r="6" spans="1:6" ht="30" x14ac:dyDescent="0.25">
      <c r="A6" s="108" t="s">
        <v>501</v>
      </c>
      <c r="B6" s="147" t="s">
        <v>588</v>
      </c>
      <c r="C6" s="107"/>
      <c r="D6" s="107"/>
      <c r="E6" s="107"/>
      <c r="F6" s="107"/>
    </row>
    <row r="7" spans="1:6" ht="15.75" customHeight="1" x14ac:dyDescent="0.25">
      <c r="A7" s="108" t="s">
        <v>502</v>
      </c>
      <c r="B7" s="107"/>
      <c r="C7" s="107"/>
      <c r="D7" s="107"/>
      <c r="E7" s="107"/>
      <c r="F7" s="107"/>
    </row>
    <row r="8" spans="1:6" x14ac:dyDescent="0.25">
      <c r="A8" s="109"/>
      <c r="B8" s="107"/>
      <c r="C8" s="107"/>
      <c r="D8" s="107"/>
      <c r="E8" s="107"/>
      <c r="F8" s="107"/>
    </row>
    <row r="9" spans="1:6" x14ac:dyDescent="0.25">
      <c r="A9" s="114" t="s">
        <v>503</v>
      </c>
      <c r="B9" s="107"/>
      <c r="C9" s="107"/>
      <c r="D9" s="107"/>
      <c r="E9" s="107"/>
      <c r="F9" s="107"/>
    </row>
    <row r="10" spans="1:6" x14ac:dyDescent="0.25">
      <c r="A10" s="108" t="s">
        <v>504</v>
      </c>
      <c r="B10" s="117"/>
      <c r="C10" s="117"/>
      <c r="D10" s="117"/>
      <c r="E10" s="117"/>
      <c r="F10" s="117"/>
    </row>
    <row r="11" spans="1:6" x14ac:dyDescent="0.25">
      <c r="A11" s="56" t="s">
        <v>505</v>
      </c>
      <c r="B11" s="117"/>
      <c r="C11" s="117"/>
      <c r="D11" s="117"/>
      <c r="E11" s="117"/>
      <c r="F11" s="117"/>
    </row>
    <row r="12" spans="1:6" x14ac:dyDescent="0.25">
      <c r="A12" s="56" t="s">
        <v>506</v>
      </c>
      <c r="B12" s="117"/>
      <c r="C12" s="117"/>
      <c r="D12" s="117"/>
      <c r="E12" s="117"/>
      <c r="F12" s="117"/>
    </row>
    <row r="13" spans="1:6" x14ac:dyDescent="0.25">
      <c r="A13" s="56" t="s">
        <v>507</v>
      </c>
      <c r="B13" s="117"/>
      <c r="C13" s="117"/>
      <c r="D13" s="117"/>
      <c r="E13" s="117"/>
      <c r="F13" s="117"/>
    </row>
    <row r="14" spans="1:6" x14ac:dyDescent="0.25">
      <c r="A14" s="108" t="s">
        <v>508</v>
      </c>
      <c r="B14" s="117"/>
      <c r="C14" s="117"/>
      <c r="D14" s="117"/>
      <c r="E14" s="117"/>
      <c r="F14" s="117"/>
    </row>
    <row r="15" spans="1:6" x14ac:dyDescent="0.25">
      <c r="A15" s="56" t="s">
        <v>505</v>
      </c>
      <c r="B15" s="117"/>
      <c r="C15" s="117"/>
      <c r="D15" s="117"/>
      <c r="E15" s="117"/>
      <c r="F15" s="117"/>
    </row>
    <row r="16" spans="1:6" x14ac:dyDescent="0.25">
      <c r="A16" s="56" t="s">
        <v>506</v>
      </c>
      <c r="B16" s="118"/>
      <c r="C16" s="118"/>
      <c r="D16" s="118"/>
      <c r="E16" s="118"/>
      <c r="F16" s="118"/>
    </row>
    <row r="17" spans="1:6" x14ac:dyDescent="0.25">
      <c r="A17" s="56" t="s">
        <v>507</v>
      </c>
      <c r="B17" s="119"/>
      <c r="C17" s="119"/>
      <c r="D17" s="119"/>
      <c r="E17" s="119"/>
      <c r="F17" s="119"/>
    </row>
    <row r="18" spans="1:6" x14ac:dyDescent="0.25">
      <c r="A18" s="108" t="s">
        <v>509</v>
      </c>
      <c r="B18" s="119"/>
      <c r="C18" s="119"/>
      <c r="D18" s="119"/>
      <c r="E18" s="119"/>
      <c r="F18" s="119"/>
    </row>
    <row r="19" spans="1:6" x14ac:dyDescent="0.25">
      <c r="A19" s="108" t="s">
        <v>510</v>
      </c>
      <c r="B19" s="119"/>
      <c r="C19" s="119"/>
      <c r="D19" s="119"/>
      <c r="E19" s="119"/>
      <c r="F19" s="119"/>
    </row>
    <row r="20" spans="1:6" x14ac:dyDescent="0.25">
      <c r="A20" s="108" t="s">
        <v>511</v>
      </c>
      <c r="B20" s="120"/>
      <c r="C20" s="120"/>
      <c r="D20" s="120"/>
      <c r="E20" s="120"/>
      <c r="F20" s="120"/>
    </row>
    <row r="21" spans="1:6" x14ac:dyDescent="0.25">
      <c r="A21" s="108" t="s">
        <v>512</v>
      </c>
      <c r="B21" s="120"/>
      <c r="C21" s="120"/>
      <c r="D21" s="120"/>
      <c r="E21" s="120"/>
      <c r="F21" s="120"/>
    </row>
    <row r="22" spans="1:6" x14ac:dyDescent="0.25">
      <c r="A22" s="108" t="s">
        <v>513</v>
      </c>
      <c r="B22" s="120"/>
      <c r="C22" s="120"/>
      <c r="D22" s="120"/>
      <c r="E22" s="120"/>
      <c r="F22" s="120"/>
    </row>
    <row r="23" spans="1:6" x14ac:dyDescent="0.25">
      <c r="A23" s="108" t="s">
        <v>514</v>
      </c>
      <c r="B23" s="120"/>
      <c r="C23" s="120"/>
      <c r="D23" s="120"/>
      <c r="E23" s="120"/>
      <c r="F23" s="120"/>
    </row>
    <row r="24" spans="1:6" x14ac:dyDescent="0.25">
      <c r="A24" s="108" t="s">
        <v>515</v>
      </c>
      <c r="B24" s="112"/>
      <c r="C24" s="112"/>
      <c r="D24" s="112"/>
      <c r="E24" s="112"/>
      <c r="F24" s="112"/>
    </row>
    <row r="25" spans="1:6" x14ac:dyDescent="0.25">
      <c r="A25" s="108" t="s">
        <v>516</v>
      </c>
      <c r="B25" s="112"/>
      <c r="C25" s="112"/>
      <c r="D25" s="112"/>
      <c r="E25" s="112"/>
      <c r="F25" s="112"/>
    </row>
    <row r="26" spans="1:6" x14ac:dyDescent="0.25">
      <c r="A26" s="109"/>
      <c r="B26" s="113"/>
      <c r="C26" s="113"/>
      <c r="D26" s="113"/>
      <c r="E26" s="113"/>
      <c r="F26" s="113"/>
    </row>
    <row r="27" spans="1:6" ht="14.45" customHeight="1" x14ac:dyDescent="0.25">
      <c r="A27" s="114" t="s">
        <v>517</v>
      </c>
      <c r="B27" s="111"/>
      <c r="C27" s="111"/>
      <c r="D27" s="111"/>
      <c r="E27" s="111"/>
      <c r="F27" s="111"/>
    </row>
    <row r="28" spans="1:6" x14ac:dyDescent="0.25">
      <c r="A28" s="108" t="s">
        <v>518</v>
      </c>
      <c r="B28" s="74"/>
      <c r="C28" s="74"/>
      <c r="D28" s="74"/>
      <c r="E28" s="74"/>
      <c r="F28" s="74"/>
    </row>
    <row r="29" spans="1:6" x14ac:dyDescent="0.25">
      <c r="A29" s="104"/>
      <c r="B29" s="47"/>
      <c r="C29" s="47"/>
      <c r="D29" s="47"/>
      <c r="E29" s="47"/>
      <c r="F29" s="47"/>
    </row>
    <row r="30" spans="1:6" x14ac:dyDescent="0.25">
      <c r="A30" s="115" t="s">
        <v>519</v>
      </c>
      <c r="B30" s="47"/>
      <c r="C30" s="47"/>
      <c r="D30" s="47"/>
      <c r="E30" s="47"/>
      <c r="F30" s="47"/>
    </row>
    <row r="31" spans="1:6" x14ac:dyDescent="0.25">
      <c r="A31" s="116" t="s">
        <v>504</v>
      </c>
      <c r="B31" s="74"/>
      <c r="C31" s="74"/>
      <c r="D31" s="74"/>
      <c r="E31" s="74"/>
      <c r="F31" s="74"/>
    </row>
    <row r="32" spans="1:6" x14ac:dyDescent="0.25">
      <c r="A32" s="116" t="s">
        <v>508</v>
      </c>
      <c r="B32" s="74"/>
      <c r="C32" s="74"/>
      <c r="D32" s="74"/>
      <c r="E32" s="74"/>
      <c r="F32" s="74"/>
    </row>
    <row r="33" spans="1:6" x14ac:dyDescent="0.25">
      <c r="A33" s="116" t="s">
        <v>520</v>
      </c>
      <c r="B33" s="74"/>
      <c r="C33" s="74"/>
      <c r="D33" s="74"/>
      <c r="E33" s="74"/>
      <c r="F33" s="74"/>
    </row>
    <row r="34" spans="1:6" x14ac:dyDescent="0.25">
      <c r="A34" s="104"/>
      <c r="B34" s="47"/>
      <c r="C34" s="47"/>
      <c r="D34" s="47"/>
      <c r="E34" s="47"/>
      <c r="F34" s="47"/>
    </row>
    <row r="35" spans="1:6" x14ac:dyDescent="0.25">
      <c r="A35" s="115" t="s">
        <v>521</v>
      </c>
      <c r="B35" s="47"/>
      <c r="C35" s="47"/>
      <c r="D35" s="47"/>
      <c r="E35" s="47"/>
      <c r="F35" s="47"/>
    </row>
    <row r="36" spans="1:6" x14ac:dyDescent="0.25">
      <c r="A36" s="116" t="s">
        <v>522</v>
      </c>
      <c r="B36" s="47"/>
      <c r="C36" s="47"/>
      <c r="D36" s="47"/>
      <c r="E36" s="47"/>
      <c r="F36" s="47"/>
    </row>
    <row r="37" spans="1:6" x14ac:dyDescent="0.25">
      <c r="A37" s="116" t="s">
        <v>523</v>
      </c>
      <c r="B37" s="47"/>
      <c r="C37" s="47"/>
      <c r="D37" s="47"/>
      <c r="E37" s="47"/>
      <c r="F37" s="47"/>
    </row>
    <row r="38" spans="1:6" x14ac:dyDescent="0.25">
      <c r="A38" s="116" t="s">
        <v>524</v>
      </c>
      <c r="B38" s="47"/>
      <c r="C38" s="47"/>
      <c r="D38" s="47"/>
      <c r="E38" s="47"/>
      <c r="F38" s="47"/>
    </row>
    <row r="39" spans="1:6" x14ac:dyDescent="0.25">
      <c r="A39" s="104"/>
      <c r="B39" s="47"/>
      <c r="C39" s="47"/>
      <c r="D39" s="47"/>
      <c r="E39" s="47"/>
      <c r="F39" s="47"/>
    </row>
    <row r="40" spans="1:6" x14ac:dyDescent="0.25">
      <c r="A40" s="115" t="s">
        <v>525</v>
      </c>
      <c r="B40" s="47"/>
      <c r="C40" s="47"/>
      <c r="D40" s="47"/>
      <c r="E40" s="47"/>
      <c r="F40" s="47"/>
    </row>
    <row r="41" spans="1:6" x14ac:dyDescent="0.25">
      <c r="A41" s="104"/>
      <c r="B41" s="47"/>
      <c r="C41" s="47"/>
      <c r="D41" s="47"/>
      <c r="E41" s="47"/>
      <c r="F41" s="47"/>
    </row>
    <row r="42" spans="1:6" x14ac:dyDescent="0.25">
      <c r="A42" s="115" t="s">
        <v>526</v>
      </c>
      <c r="B42" s="47"/>
      <c r="C42" s="47"/>
      <c r="D42" s="47"/>
      <c r="E42" s="47"/>
      <c r="F42" s="47"/>
    </row>
    <row r="43" spans="1:6" x14ac:dyDescent="0.25">
      <c r="A43" s="116" t="s">
        <v>527</v>
      </c>
      <c r="B43" s="74"/>
      <c r="C43" s="74"/>
      <c r="D43" s="74"/>
      <c r="E43" s="74"/>
      <c r="F43" s="74"/>
    </row>
    <row r="44" spans="1:6" x14ac:dyDescent="0.25">
      <c r="A44" s="116" t="s">
        <v>528</v>
      </c>
      <c r="B44" s="74"/>
      <c r="C44" s="74"/>
      <c r="D44" s="74"/>
      <c r="E44" s="74"/>
      <c r="F44" s="74"/>
    </row>
    <row r="45" spans="1:6" x14ac:dyDescent="0.25">
      <c r="A45" s="116" t="s">
        <v>529</v>
      </c>
      <c r="B45" s="74"/>
      <c r="C45" s="74"/>
      <c r="D45" s="74"/>
      <c r="E45" s="74"/>
      <c r="F45" s="74"/>
    </row>
    <row r="46" spans="1:6" x14ac:dyDescent="0.25">
      <c r="A46" s="104"/>
      <c r="B46" s="47"/>
      <c r="C46" s="47"/>
      <c r="D46" s="47"/>
      <c r="E46" s="47"/>
      <c r="F46" s="47"/>
    </row>
    <row r="47" spans="1:6" ht="30" x14ac:dyDescent="0.25">
      <c r="A47" s="115" t="s">
        <v>530</v>
      </c>
      <c r="B47" s="47"/>
      <c r="C47" s="47"/>
      <c r="D47" s="47"/>
      <c r="E47" s="47"/>
      <c r="F47" s="47"/>
    </row>
    <row r="48" spans="1:6" x14ac:dyDescent="0.25">
      <c r="A48" s="116" t="s">
        <v>528</v>
      </c>
      <c r="B48" s="74"/>
      <c r="C48" s="74"/>
      <c r="D48" s="74"/>
      <c r="E48" s="74"/>
      <c r="F48" s="74"/>
    </row>
    <row r="49" spans="1:6" x14ac:dyDescent="0.25">
      <c r="A49" s="116" t="s">
        <v>529</v>
      </c>
      <c r="B49" s="74"/>
      <c r="C49" s="74"/>
      <c r="D49" s="74"/>
      <c r="E49" s="74"/>
      <c r="F49" s="74"/>
    </row>
    <row r="50" spans="1:6" x14ac:dyDescent="0.25">
      <c r="A50" s="104"/>
      <c r="B50" s="47"/>
      <c r="C50" s="47"/>
      <c r="D50" s="47"/>
      <c r="E50" s="47"/>
      <c r="F50" s="47"/>
    </row>
    <row r="51" spans="1:6" x14ac:dyDescent="0.25">
      <c r="A51" s="115" t="s">
        <v>531</v>
      </c>
      <c r="B51" s="47"/>
      <c r="C51" s="47"/>
      <c r="D51" s="47"/>
      <c r="E51" s="47"/>
      <c r="F51" s="47"/>
    </row>
    <row r="52" spans="1:6" x14ac:dyDescent="0.25">
      <c r="A52" s="116" t="s">
        <v>528</v>
      </c>
      <c r="B52" s="74"/>
      <c r="C52" s="74"/>
      <c r="D52" s="74"/>
      <c r="E52" s="74"/>
      <c r="F52" s="74"/>
    </row>
    <row r="53" spans="1:6" x14ac:dyDescent="0.25">
      <c r="A53" s="116" t="s">
        <v>529</v>
      </c>
      <c r="B53" s="74"/>
      <c r="C53" s="74"/>
      <c r="D53" s="74"/>
      <c r="E53" s="74"/>
      <c r="F53" s="74"/>
    </row>
    <row r="54" spans="1:6" x14ac:dyDescent="0.25">
      <c r="A54" s="116" t="s">
        <v>532</v>
      </c>
      <c r="B54" s="74"/>
      <c r="C54" s="74"/>
      <c r="D54" s="74"/>
      <c r="E54" s="74"/>
      <c r="F54" s="74"/>
    </row>
    <row r="55" spans="1:6" x14ac:dyDescent="0.25">
      <c r="A55" s="104"/>
      <c r="B55" s="47"/>
      <c r="C55" s="47"/>
      <c r="D55" s="47"/>
      <c r="E55" s="47"/>
      <c r="F55" s="47"/>
    </row>
    <row r="56" spans="1:6" x14ac:dyDescent="0.25">
      <c r="A56" s="115" t="s">
        <v>533</v>
      </c>
      <c r="B56" s="47"/>
      <c r="C56" s="47"/>
      <c r="D56" s="47"/>
      <c r="E56" s="47"/>
      <c r="F56" s="47"/>
    </row>
    <row r="57" spans="1:6" x14ac:dyDescent="0.25">
      <c r="A57" s="116" t="s">
        <v>528</v>
      </c>
      <c r="B57" s="74"/>
      <c r="C57" s="74"/>
      <c r="D57" s="74"/>
      <c r="E57" s="74"/>
      <c r="F57" s="74"/>
    </row>
    <row r="58" spans="1:6" x14ac:dyDescent="0.25">
      <c r="A58" s="116" t="s">
        <v>529</v>
      </c>
      <c r="B58" s="74"/>
      <c r="C58" s="74"/>
      <c r="D58" s="74"/>
      <c r="E58" s="74"/>
      <c r="F58" s="74"/>
    </row>
    <row r="59" spans="1:6" x14ac:dyDescent="0.25">
      <c r="A59" s="104"/>
      <c r="B59" s="47"/>
      <c r="C59" s="47"/>
      <c r="D59" s="47"/>
      <c r="E59" s="47"/>
      <c r="F59" s="47"/>
    </row>
    <row r="60" spans="1:6" x14ac:dyDescent="0.25">
      <c r="A60" s="115" t="s">
        <v>534</v>
      </c>
      <c r="B60" s="47"/>
      <c r="C60" s="47"/>
      <c r="D60" s="47"/>
      <c r="E60" s="47"/>
      <c r="F60" s="47"/>
    </row>
    <row r="61" spans="1:6" x14ac:dyDescent="0.25">
      <c r="A61" s="116" t="s">
        <v>535</v>
      </c>
      <c r="B61" s="103"/>
      <c r="C61" s="103"/>
      <c r="D61" s="103"/>
      <c r="E61" s="103"/>
      <c r="F61" s="103"/>
    </row>
    <row r="62" spans="1:6" x14ac:dyDescent="0.25">
      <c r="A62" s="116" t="s">
        <v>536</v>
      </c>
      <c r="B62" s="121"/>
      <c r="C62" s="121"/>
      <c r="D62" s="121"/>
      <c r="E62" s="121"/>
      <c r="F62" s="121"/>
    </row>
    <row r="63" spans="1:6" x14ac:dyDescent="0.25">
      <c r="A63" s="104"/>
      <c r="B63" s="103"/>
      <c r="C63" s="103"/>
      <c r="D63" s="103"/>
      <c r="E63" s="103"/>
      <c r="F63" s="103"/>
    </row>
    <row r="64" spans="1:6" x14ac:dyDescent="0.25">
      <c r="A64" s="115" t="s">
        <v>537</v>
      </c>
      <c r="B64" s="103"/>
      <c r="C64" s="103"/>
      <c r="D64" s="103"/>
      <c r="E64" s="103"/>
      <c r="F64" s="103"/>
    </row>
    <row r="65" spans="1:6" x14ac:dyDescent="0.25">
      <c r="A65" s="116" t="s">
        <v>538</v>
      </c>
      <c r="B65" s="103"/>
      <c r="C65" s="103"/>
      <c r="D65" s="103"/>
      <c r="E65" s="103"/>
      <c r="F65" s="103"/>
    </row>
    <row r="66" spans="1:6" x14ac:dyDescent="0.25">
      <c r="A66" s="116" t="s">
        <v>539</v>
      </c>
      <c r="B66" s="104"/>
      <c r="C66" s="47"/>
      <c r="D66" s="104"/>
      <c r="E66" s="104"/>
      <c r="F66" s="104"/>
    </row>
    <row r="67" spans="1:6" x14ac:dyDescent="0.25">
      <c r="A67" s="48"/>
      <c r="B67" s="48"/>
      <c r="C67" s="48"/>
      <c r="D67" s="48"/>
      <c r="E67" s="48"/>
      <c r="F67" s="48"/>
    </row>
  </sheetData>
  <mergeCells count="3">
    <mergeCell ref="A1:F1"/>
    <mergeCell ref="A2:F2"/>
    <mergeCell ref="A3:F3"/>
  </mergeCells>
  <dataValidations count="1">
    <dataValidation type="decimal" allowBlank="1" showInputMessage="1" showErrorMessage="1" sqref="B5:F5 B16:F27" xr:uid="{A127EE09-401B-4392-8326-62B1046E7819}">
      <formula1>-1.79769313486231E+100</formula1>
      <formula2>1.79769313486231E+100</formula2>
    </dataValidation>
  </dataValidations>
  <printOptions horizontalCentered="1"/>
  <pageMargins left="0.25" right="0.25" top="0.75" bottom="0.75" header="0.3" footer="0.3"/>
  <pageSetup scale="76" fitToHeight="0" orientation="landscape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1C0158-1FAA-45FF-9B01-F6965AAD834D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A015AA22-CFEB-45AB-B03A-55C9B8F519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697707-C351-49E4-9B19-7C827531BB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3</vt:i4>
      </vt:variant>
    </vt:vector>
  </HeadingPairs>
  <TitlesOfParts>
    <vt:vector size="17" baseType="lpstr">
      <vt:lpstr>Formato 1</vt:lpstr>
      <vt:lpstr>Formato 2</vt:lpstr>
      <vt:lpstr>Formato 3</vt:lpstr>
      <vt:lpstr>Formato 4</vt:lpstr>
      <vt:lpstr>Formato 5</vt:lpstr>
      <vt:lpstr>Formato 6 a)</vt:lpstr>
      <vt:lpstr>Formato 6 b)</vt:lpstr>
      <vt:lpstr>Formato 6 c)</vt:lpstr>
      <vt:lpstr>Formato 6 d)</vt:lpstr>
      <vt:lpstr>Formato 7 a)</vt:lpstr>
      <vt:lpstr>Formato 7 b)</vt:lpstr>
      <vt:lpstr>Formato 7 c)</vt:lpstr>
      <vt:lpstr>Formato 7 d)</vt:lpstr>
      <vt:lpstr>Formato 8</vt:lpstr>
      <vt:lpstr>'Formato 1'!Print_Area</vt:lpstr>
      <vt:lpstr>'Formato 6 a)'!Print_Area</vt:lpstr>
      <vt:lpstr>'Formato 6 a)'!Print_Titles</vt:lpstr>
    </vt:vector>
  </TitlesOfParts>
  <Manager/>
  <Company>Auditoria Superior del Estado de Guanajuato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Alejandro Corona Barrientos</dc:creator>
  <cp:keywords/>
  <dc:description/>
  <cp:lastModifiedBy>Tes-memo</cp:lastModifiedBy>
  <cp:revision/>
  <cp:lastPrinted>2026-07-28T20:24:05Z</cp:lastPrinted>
  <dcterms:created xsi:type="dcterms:W3CDTF">2023-03-16T22:14:51Z</dcterms:created>
  <dcterms:modified xsi:type="dcterms:W3CDTF">2026-07-28T20:43:25Z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